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8540" windowHeight="16700" tabRatio="662" activeTab="4"/>
  </bookViews>
  <sheets>
    <sheet name="PI - PPG" sheetId="1" r:id="rId1"/>
    <sheet name="OR - PPG" sheetId="2" r:id="rId2"/>
    <sheet name="E&amp;P - PPG" sheetId="3" r:id="rId3"/>
    <sheet name="PROD TECN" sheetId="9" r:id="rId4"/>
    <sheet name="INSERÇÃO" sheetId="6" r:id="rId5"/>
    <sheet name="QUALIS 2011-2012" sheetId="5" r:id="rId6"/>
    <sheet name="GLOSA" sheetId="10" r:id="rId7"/>
    <sheet name="REVALIDAÇÕES" sheetId="4" r:id="rId8"/>
    <sheet name="CONSULTORIA" sheetId="8" r:id="rId9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6" l="1"/>
  <c r="B4" i="6"/>
  <c r="BB4" i="1"/>
  <c r="AM5" i="3"/>
  <c r="AO5" i="3"/>
  <c r="BB5" i="1"/>
  <c r="AM6" i="3"/>
  <c r="AO6" i="3"/>
  <c r="BB6" i="1"/>
  <c r="AM7" i="3"/>
  <c r="AO7" i="3"/>
  <c r="BB7" i="1"/>
  <c r="AM8" i="3"/>
  <c r="AO8" i="3"/>
  <c r="AO44" i="3"/>
  <c r="AP5" i="3"/>
  <c r="AP6" i="3"/>
  <c r="AP7" i="3"/>
  <c r="AP8" i="3"/>
  <c r="AP44" i="3"/>
  <c r="AQ5" i="3"/>
  <c r="AQ6" i="3"/>
  <c r="AQ7" i="3"/>
  <c r="AQ8" i="3"/>
  <c r="AQ4" i="3"/>
  <c r="AQ44" i="3"/>
  <c r="AR5" i="3"/>
  <c r="AR6" i="3"/>
  <c r="AR7" i="3"/>
  <c r="AR8" i="3"/>
  <c r="AR44" i="3"/>
  <c r="AS5" i="3"/>
  <c r="AS6" i="3"/>
  <c r="AS7" i="3"/>
  <c r="AS8" i="3"/>
  <c r="AS44" i="3"/>
  <c r="AT5" i="3"/>
  <c r="AT6" i="3"/>
  <c r="AT7" i="3"/>
  <c r="AT8" i="3"/>
  <c r="AT44" i="3"/>
  <c r="AU5" i="3"/>
  <c r="AU6" i="3"/>
  <c r="AU7" i="3"/>
  <c r="AU8" i="3"/>
  <c r="AU44" i="3"/>
  <c r="AV5" i="3"/>
  <c r="AV6" i="3"/>
  <c r="AV7" i="3"/>
  <c r="AV8" i="3"/>
  <c r="AV44" i="3"/>
  <c r="AW5" i="3"/>
  <c r="AW6" i="3"/>
  <c r="AW7" i="3"/>
  <c r="AW8" i="3"/>
  <c r="AW44" i="3"/>
  <c r="AX5" i="3"/>
  <c r="AX6" i="3"/>
  <c r="AX7" i="3"/>
  <c r="AX8" i="3"/>
  <c r="AX4" i="3"/>
  <c r="AX44" i="3"/>
  <c r="AN5" i="3"/>
  <c r="AN6" i="3"/>
  <c r="AN7" i="3"/>
  <c r="AN8" i="3"/>
  <c r="AN44" i="3"/>
  <c r="BW5" i="2"/>
  <c r="BW45" i="2"/>
  <c r="BO6" i="2"/>
  <c r="BX6" i="2"/>
  <c r="BO7" i="2"/>
  <c r="BX7" i="2"/>
  <c r="BO8" i="2"/>
  <c r="BX8" i="2"/>
  <c r="BO9" i="2"/>
  <c r="BX9" i="2"/>
  <c r="BX45" i="2"/>
  <c r="BY6" i="2"/>
  <c r="BY7" i="2"/>
  <c r="BY8" i="2"/>
  <c r="BY9" i="2"/>
  <c r="BY45" i="2"/>
  <c r="BT5" i="2"/>
  <c r="BT45" i="2"/>
  <c r="BP5" i="2"/>
  <c r="BP6" i="2"/>
  <c r="BP7" i="2"/>
  <c r="BP8" i="2"/>
  <c r="BP9" i="2"/>
  <c r="BP45" i="2"/>
  <c r="BQ5" i="2"/>
  <c r="BQ6" i="2"/>
  <c r="BQ7" i="2"/>
  <c r="BQ8" i="2"/>
  <c r="BQ9" i="2"/>
  <c r="BQ45" i="2"/>
  <c r="CS6" i="2"/>
  <c r="CS7" i="2"/>
  <c r="CS8" i="2"/>
  <c r="CS9" i="2"/>
  <c r="CS45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S34" i="2"/>
  <c r="CS35" i="2"/>
  <c r="CS36" i="2"/>
  <c r="CS37" i="2"/>
  <c r="CS38" i="2"/>
  <c r="CS39" i="2"/>
  <c r="CS40" i="2"/>
  <c r="CS41" i="2"/>
  <c r="CS42" i="2"/>
  <c r="CS43" i="2"/>
  <c r="CS44" i="2"/>
  <c r="CS5" i="2"/>
  <c r="BO10" i="2"/>
  <c r="BX10" i="2"/>
  <c r="BY10" i="2"/>
  <c r="BO11" i="2"/>
  <c r="BX11" i="2"/>
  <c r="BY11" i="2"/>
  <c r="BO12" i="2"/>
  <c r="BX12" i="2"/>
  <c r="BY12" i="2"/>
  <c r="BO13" i="2"/>
  <c r="BX13" i="2"/>
  <c r="BY13" i="2"/>
  <c r="BO14" i="2"/>
  <c r="BX14" i="2"/>
  <c r="BY14" i="2"/>
  <c r="BO15" i="2"/>
  <c r="BX15" i="2"/>
  <c r="BY15" i="2"/>
  <c r="BO16" i="2"/>
  <c r="BX16" i="2"/>
  <c r="BY16" i="2"/>
  <c r="BO17" i="2"/>
  <c r="BX17" i="2"/>
  <c r="BY17" i="2"/>
  <c r="BO18" i="2"/>
  <c r="BX18" i="2"/>
  <c r="BY18" i="2"/>
  <c r="BO19" i="2"/>
  <c r="BX19" i="2"/>
  <c r="BY19" i="2"/>
  <c r="BO20" i="2"/>
  <c r="BX20" i="2"/>
  <c r="BY20" i="2"/>
  <c r="BO21" i="2"/>
  <c r="BX21" i="2"/>
  <c r="BY21" i="2"/>
  <c r="BO22" i="2"/>
  <c r="BX22" i="2"/>
  <c r="BY22" i="2"/>
  <c r="BO23" i="2"/>
  <c r="BX23" i="2"/>
  <c r="BY23" i="2"/>
  <c r="BO24" i="2"/>
  <c r="BX24" i="2"/>
  <c r="BY24" i="2"/>
  <c r="BO25" i="2"/>
  <c r="BX25" i="2"/>
  <c r="BY25" i="2"/>
  <c r="BO26" i="2"/>
  <c r="BX26" i="2"/>
  <c r="BY26" i="2"/>
  <c r="BO27" i="2"/>
  <c r="BX27" i="2"/>
  <c r="BY27" i="2"/>
  <c r="BO28" i="2"/>
  <c r="BX28" i="2"/>
  <c r="BY28" i="2"/>
  <c r="BO29" i="2"/>
  <c r="BX29" i="2"/>
  <c r="BY29" i="2"/>
  <c r="BO30" i="2"/>
  <c r="BX30" i="2"/>
  <c r="BY30" i="2"/>
  <c r="BO31" i="2"/>
  <c r="BX31" i="2"/>
  <c r="BY31" i="2"/>
  <c r="BO32" i="2"/>
  <c r="BX32" i="2"/>
  <c r="BY32" i="2"/>
  <c r="BO33" i="2"/>
  <c r="BX33" i="2"/>
  <c r="BY33" i="2"/>
  <c r="BO34" i="2"/>
  <c r="BX34" i="2"/>
  <c r="BY34" i="2"/>
  <c r="BO35" i="2"/>
  <c r="BX35" i="2"/>
  <c r="BY35" i="2"/>
  <c r="BO36" i="2"/>
  <c r="BX36" i="2"/>
  <c r="BY36" i="2"/>
  <c r="BO37" i="2"/>
  <c r="BX37" i="2"/>
  <c r="BY37" i="2"/>
  <c r="BO38" i="2"/>
  <c r="BX38" i="2"/>
  <c r="BY38" i="2"/>
  <c r="BO39" i="2"/>
  <c r="BX39" i="2"/>
  <c r="BY39" i="2"/>
  <c r="BO40" i="2"/>
  <c r="BX40" i="2"/>
  <c r="BY40" i="2"/>
  <c r="BO41" i="2"/>
  <c r="BX41" i="2"/>
  <c r="BY41" i="2"/>
  <c r="BO42" i="2"/>
  <c r="BX42" i="2"/>
  <c r="BY42" i="2"/>
  <c r="BO43" i="2"/>
  <c r="BX43" i="2"/>
  <c r="BY43" i="2"/>
  <c r="BO44" i="2"/>
  <c r="BX44" i="2"/>
  <c r="BY44" i="2"/>
  <c r="BB43" i="1"/>
  <c r="BO45" i="2"/>
  <c r="BO5" i="2"/>
  <c r="BY5" i="2"/>
  <c r="BX5" i="2"/>
  <c r="AV4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28" i="3"/>
  <c r="AV29" i="3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E49" i="1"/>
  <c r="F49" i="1"/>
  <c r="G49" i="1"/>
  <c r="H49" i="1"/>
  <c r="AV43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U22" i="3"/>
  <c r="AU23" i="3"/>
  <c r="AU24" i="3"/>
  <c r="AU25" i="3"/>
  <c r="AU26" i="3"/>
  <c r="AU27" i="3"/>
  <c r="AU28" i="3"/>
  <c r="AU29" i="3"/>
  <c r="AU30" i="3"/>
  <c r="AU31" i="3"/>
  <c r="AU32" i="3"/>
  <c r="AU33" i="3"/>
  <c r="AU34" i="3"/>
  <c r="AU35" i="3"/>
  <c r="AU36" i="3"/>
  <c r="AU37" i="3"/>
  <c r="AU38" i="3"/>
  <c r="AU39" i="3"/>
  <c r="AU40" i="3"/>
  <c r="AU41" i="3"/>
  <c r="AU42" i="3"/>
  <c r="AU43" i="3"/>
  <c r="AU4" i="3"/>
  <c r="BB8" i="1"/>
  <c r="AM9" i="3"/>
  <c r="AN9" i="3"/>
  <c r="AO9" i="3"/>
  <c r="AP9" i="3"/>
  <c r="AQ9" i="3"/>
  <c r="AR9" i="3"/>
  <c r="AS9" i="3"/>
  <c r="AT9" i="3"/>
  <c r="AW9" i="3"/>
  <c r="AX9" i="3"/>
  <c r="BB9" i="1"/>
  <c r="AM10" i="3"/>
  <c r="AN10" i="3"/>
  <c r="AO10" i="3"/>
  <c r="AP10" i="3"/>
  <c r="AQ10" i="3"/>
  <c r="AR10" i="3"/>
  <c r="AS10" i="3"/>
  <c r="AT10" i="3"/>
  <c r="AW10" i="3"/>
  <c r="AX10" i="3"/>
  <c r="BB10" i="1"/>
  <c r="AM11" i="3"/>
  <c r="AN11" i="3"/>
  <c r="AO11" i="3"/>
  <c r="AP11" i="3"/>
  <c r="AQ11" i="3"/>
  <c r="AR11" i="3"/>
  <c r="AS11" i="3"/>
  <c r="AT11" i="3"/>
  <c r="AW11" i="3"/>
  <c r="AX11" i="3"/>
  <c r="BB11" i="1"/>
  <c r="AM12" i="3"/>
  <c r="AN12" i="3"/>
  <c r="AO12" i="3"/>
  <c r="AP12" i="3"/>
  <c r="AQ12" i="3"/>
  <c r="AR12" i="3"/>
  <c r="AS12" i="3"/>
  <c r="AT12" i="3"/>
  <c r="AW12" i="3"/>
  <c r="AX12" i="3"/>
  <c r="BB12" i="1"/>
  <c r="AM13" i="3"/>
  <c r="AN13" i="3"/>
  <c r="AO13" i="3"/>
  <c r="AP13" i="3"/>
  <c r="AQ13" i="3"/>
  <c r="AR13" i="3"/>
  <c r="AS13" i="3"/>
  <c r="AT13" i="3"/>
  <c r="AW13" i="3"/>
  <c r="AX13" i="3"/>
  <c r="BB13" i="1"/>
  <c r="AM14" i="3"/>
  <c r="AN14" i="3"/>
  <c r="AO14" i="3"/>
  <c r="AP14" i="3"/>
  <c r="AQ14" i="3"/>
  <c r="AR14" i="3"/>
  <c r="AS14" i="3"/>
  <c r="AT14" i="3"/>
  <c r="AW14" i="3"/>
  <c r="AX14" i="3"/>
  <c r="BB14" i="1"/>
  <c r="AM15" i="3"/>
  <c r="AN15" i="3"/>
  <c r="AO15" i="3"/>
  <c r="AP15" i="3"/>
  <c r="AQ15" i="3"/>
  <c r="AR15" i="3"/>
  <c r="AS15" i="3"/>
  <c r="AT15" i="3"/>
  <c r="AW15" i="3"/>
  <c r="AX15" i="3"/>
  <c r="BB15" i="1"/>
  <c r="AM16" i="3"/>
  <c r="AN16" i="3"/>
  <c r="AO16" i="3"/>
  <c r="AP16" i="3"/>
  <c r="AQ16" i="3"/>
  <c r="AR16" i="3"/>
  <c r="AS16" i="3"/>
  <c r="AT16" i="3"/>
  <c r="AW16" i="3"/>
  <c r="AX16" i="3"/>
  <c r="BB16" i="1"/>
  <c r="AM17" i="3"/>
  <c r="AN17" i="3"/>
  <c r="AO17" i="3"/>
  <c r="AP17" i="3"/>
  <c r="AQ17" i="3"/>
  <c r="AR17" i="3"/>
  <c r="AS17" i="3"/>
  <c r="AT17" i="3"/>
  <c r="AW17" i="3"/>
  <c r="AX17" i="3"/>
  <c r="BB17" i="1"/>
  <c r="AM18" i="3"/>
  <c r="AN18" i="3"/>
  <c r="AO18" i="3"/>
  <c r="AP18" i="3"/>
  <c r="AQ18" i="3"/>
  <c r="AR18" i="3"/>
  <c r="AS18" i="3"/>
  <c r="AT18" i="3"/>
  <c r="AW18" i="3"/>
  <c r="AX18" i="3"/>
  <c r="BB18" i="1"/>
  <c r="AM19" i="3"/>
  <c r="AN19" i="3"/>
  <c r="AO19" i="3"/>
  <c r="AP19" i="3"/>
  <c r="AQ19" i="3"/>
  <c r="AR19" i="3"/>
  <c r="AS19" i="3"/>
  <c r="AT19" i="3"/>
  <c r="AW19" i="3"/>
  <c r="AX19" i="3"/>
  <c r="BB19" i="1"/>
  <c r="AM20" i="3"/>
  <c r="AN20" i="3"/>
  <c r="AO20" i="3"/>
  <c r="AP20" i="3"/>
  <c r="AQ20" i="3"/>
  <c r="AR20" i="3"/>
  <c r="AS20" i="3"/>
  <c r="AT20" i="3"/>
  <c r="AW20" i="3"/>
  <c r="AX20" i="3"/>
  <c r="BB20" i="1"/>
  <c r="AM21" i="3"/>
  <c r="AN21" i="3"/>
  <c r="AO21" i="3"/>
  <c r="AP21" i="3"/>
  <c r="AQ21" i="3"/>
  <c r="AR21" i="3"/>
  <c r="AS21" i="3"/>
  <c r="AT21" i="3"/>
  <c r="AW21" i="3"/>
  <c r="AX21" i="3"/>
  <c r="BB21" i="1"/>
  <c r="AM22" i="3"/>
  <c r="AN22" i="3"/>
  <c r="AO22" i="3"/>
  <c r="AP22" i="3"/>
  <c r="AQ22" i="3"/>
  <c r="AR22" i="3"/>
  <c r="AS22" i="3"/>
  <c r="AT22" i="3"/>
  <c r="AW22" i="3"/>
  <c r="AX22" i="3"/>
  <c r="AM23" i="3"/>
  <c r="AN23" i="3"/>
  <c r="AO23" i="3"/>
  <c r="AP23" i="3"/>
  <c r="AQ23" i="3"/>
  <c r="AR23" i="3"/>
  <c r="AS23" i="3"/>
  <c r="AT23" i="3"/>
  <c r="AW23" i="3"/>
  <c r="AX23" i="3"/>
  <c r="AM24" i="3"/>
  <c r="AN24" i="3"/>
  <c r="AO24" i="3"/>
  <c r="AP24" i="3"/>
  <c r="AQ24" i="3"/>
  <c r="AR24" i="3"/>
  <c r="AS24" i="3"/>
  <c r="AT24" i="3"/>
  <c r="AW24" i="3"/>
  <c r="AX24" i="3"/>
  <c r="AM25" i="3"/>
  <c r="AN25" i="3"/>
  <c r="AO25" i="3"/>
  <c r="AP25" i="3"/>
  <c r="AQ25" i="3"/>
  <c r="AR25" i="3"/>
  <c r="AS25" i="3"/>
  <c r="AT25" i="3"/>
  <c r="AW25" i="3"/>
  <c r="AX25" i="3"/>
  <c r="AM26" i="3"/>
  <c r="AN26" i="3"/>
  <c r="AO26" i="3"/>
  <c r="AP26" i="3"/>
  <c r="AQ26" i="3"/>
  <c r="AR26" i="3"/>
  <c r="AS26" i="3"/>
  <c r="AT26" i="3"/>
  <c r="AW26" i="3"/>
  <c r="AX26" i="3"/>
  <c r="AM27" i="3"/>
  <c r="AN27" i="3"/>
  <c r="AO27" i="3"/>
  <c r="AP27" i="3"/>
  <c r="AQ27" i="3"/>
  <c r="AR27" i="3"/>
  <c r="AS27" i="3"/>
  <c r="AT27" i="3"/>
  <c r="AW27" i="3"/>
  <c r="AX27" i="3"/>
  <c r="AM28" i="3"/>
  <c r="AN28" i="3"/>
  <c r="AO28" i="3"/>
  <c r="AP28" i="3"/>
  <c r="AQ28" i="3"/>
  <c r="AR28" i="3"/>
  <c r="AS28" i="3"/>
  <c r="AT28" i="3"/>
  <c r="AW28" i="3"/>
  <c r="AX28" i="3"/>
  <c r="AM29" i="3"/>
  <c r="AN29" i="3"/>
  <c r="AO29" i="3"/>
  <c r="AP29" i="3"/>
  <c r="AQ29" i="3"/>
  <c r="AR29" i="3"/>
  <c r="AS29" i="3"/>
  <c r="AT29" i="3"/>
  <c r="AW29" i="3"/>
  <c r="AX29" i="3"/>
  <c r="AM30" i="3"/>
  <c r="AN30" i="3"/>
  <c r="AO30" i="3"/>
  <c r="AP30" i="3"/>
  <c r="AQ30" i="3"/>
  <c r="AR30" i="3"/>
  <c r="AS30" i="3"/>
  <c r="AT30" i="3"/>
  <c r="AW30" i="3"/>
  <c r="AX30" i="3"/>
  <c r="AM31" i="3"/>
  <c r="AN31" i="3"/>
  <c r="AO31" i="3"/>
  <c r="AP31" i="3"/>
  <c r="AQ31" i="3"/>
  <c r="AR31" i="3"/>
  <c r="AS31" i="3"/>
  <c r="AT31" i="3"/>
  <c r="AW31" i="3"/>
  <c r="AX31" i="3"/>
  <c r="AM32" i="3"/>
  <c r="AN32" i="3"/>
  <c r="AO32" i="3"/>
  <c r="AP32" i="3"/>
  <c r="AQ32" i="3"/>
  <c r="AR32" i="3"/>
  <c r="AS32" i="3"/>
  <c r="AT32" i="3"/>
  <c r="AW32" i="3"/>
  <c r="AX32" i="3"/>
  <c r="AM33" i="3"/>
  <c r="AN33" i="3"/>
  <c r="AO33" i="3"/>
  <c r="AP33" i="3"/>
  <c r="AQ33" i="3"/>
  <c r="AR33" i="3"/>
  <c r="AS33" i="3"/>
  <c r="AT33" i="3"/>
  <c r="AW33" i="3"/>
  <c r="AX33" i="3"/>
  <c r="AM34" i="3"/>
  <c r="AN34" i="3"/>
  <c r="AO34" i="3"/>
  <c r="AP34" i="3"/>
  <c r="AQ34" i="3"/>
  <c r="AR34" i="3"/>
  <c r="AS34" i="3"/>
  <c r="AT34" i="3"/>
  <c r="AW34" i="3"/>
  <c r="AX34" i="3"/>
  <c r="AM35" i="3"/>
  <c r="AN35" i="3"/>
  <c r="AO35" i="3"/>
  <c r="AP35" i="3"/>
  <c r="AQ35" i="3"/>
  <c r="AR35" i="3"/>
  <c r="AS35" i="3"/>
  <c r="AT35" i="3"/>
  <c r="AW35" i="3"/>
  <c r="AX35" i="3"/>
  <c r="AM36" i="3"/>
  <c r="AN36" i="3"/>
  <c r="AO36" i="3"/>
  <c r="AP36" i="3"/>
  <c r="AQ36" i="3"/>
  <c r="AR36" i="3"/>
  <c r="AS36" i="3"/>
  <c r="AT36" i="3"/>
  <c r="AW36" i="3"/>
  <c r="AX36" i="3"/>
  <c r="AM37" i="3"/>
  <c r="AN37" i="3"/>
  <c r="AO37" i="3"/>
  <c r="AP37" i="3"/>
  <c r="AQ37" i="3"/>
  <c r="AR37" i="3"/>
  <c r="AS37" i="3"/>
  <c r="AT37" i="3"/>
  <c r="AW37" i="3"/>
  <c r="AX37" i="3"/>
  <c r="AM38" i="3"/>
  <c r="AN38" i="3"/>
  <c r="AO38" i="3"/>
  <c r="AP38" i="3"/>
  <c r="AQ38" i="3"/>
  <c r="AR38" i="3"/>
  <c r="AS38" i="3"/>
  <c r="AT38" i="3"/>
  <c r="AW38" i="3"/>
  <c r="AX38" i="3"/>
  <c r="AM39" i="3"/>
  <c r="AN39" i="3"/>
  <c r="AO39" i="3"/>
  <c r="AP39" i="3"/>
  <c r="AQ39" i="3"/>
  <c r="AR39" i="3"/>
  <c r="AS39" i="3"/>
  <c r="AT39" i="3"/>
  <c r="AW39" i="3"/>
  <c r="AX39" i="3"/>
  <c r="AM40" i="3"/>
  <c r="AN40" i="3"/>
  <c r="AO40" i="3"/>
  <c r="AP40" i="3"/>
  <c r="AQ40" i="3"/>
  <c r="AR40" i="3"/>
  <c r="AS40" i="3"/>
  <c r="AT40" i="3"/>
  <c r="AW40" i="3"/>
  <c r="AX40" i="3"/>
  <c r="AM41" i="3"/>
  <c r="AN41" i="3"/>
  <c r="AO41" i="3"/>
  <c r="AP41" i="3"/>
  <c r="AQ41" i="3"/>
  <c r="AR41" i="3"/>
  <c r="AS41" i="3"/>
  <c r="AT41" i="3"/>
  <c r="AW41" i="3"/>
  <c r="AX41" i="3"/>
  <c r="AM42" i="3"/>
  <c r="AN42" i="3"/>
  <c r="AO42" i="3"/>
  <c r="AP42" i="3"/>
  <c r="AQ42" i="3"/>
  <c r="AR42" i="3"/>
  <c r="AS42" i="3"/>
  <c r="AT42" i="3"/>
  <c r="AW42" i="3"/>
  <c r="AX42" i="3"/>
  <c r="AM43" i="3"/>
  <c r="AN43" i="3"/>
  <c r="AO43" i="3"/>
  <c r="AP43" i="3"/>
  <c r="AQ43" i="3"/>
  <c r="AR43" i="3"/>
  <c r="AS43" i="3"/>
  <c r="AT43" i="3"/>
  <c r="AW43" i="3"/>
  <c r="AX43" i="3"/>
  <c r="BB3" i="1"/>
  <c r="AM4" i="3"/>
  <c r="AW4" i="3"/>
  <c r="AT4" i="3"/>
  <c r="AS4" i="3"/>
  <c r="AR4" i="3"/>
  <c r="AP4" i="3"/>
  <c r="AO4" i="3"/>
  <c r="AN4" i="3"/>
  <c r="CA6" i="2"/>
  <c r="CH6" i="2"/>
  <c r="CT6" i="2"/>
  <c r="CA7" i="2"/>
  <c r="CH7" i="2"/>
  <c r="CT7" i="2"/>
  <c r="CA8" i="2"/>
  <c r="CH8" i="2"/>
  <c r="CT8" i="2"/>
  <c r="CA9" i="2"/>
  <c r="CH9" i="2"/>
  <c r="CT9" i="2"/>
  <c r="CA10" i="2"/>
  <c r="CH10" i="2"/>
  <c r="CT10" i="2"/>
  <c r="CA11" i="2"/>
  <c r="CH11" i="2"/>
  <c r="CT11" i="2"/>
  <c r="CA12" i="2"/>
  <c r="CH12" i="2"/>
  <c r="CT12" i="2"/>
  <c r="CA13" i="2"/>
  <c r="CH13" i="2"/>
  <c r="CT13" i="2"/>
  <c r="CA14" i="2"/>
  <c r="CH14" i="2"/>
  <c r="CT14" i="2"/>
  <c r="CA15" i="2"/>
  <c r="CH15" i="2"/>
  <c r="CT15" i="2"/>
  <c r="CA16" i="2"/>
  <c r="CH16" i="2"/>
  <c r="CT16" i="2"/>
  <c r="CA17" i="2"/>
  <c r="CH17" i="2"/>
  <c r="CT17" i="2"/>
  <c r="CA18" i="2"/>
  <c r="CH18" i="2"/>
  <c r="CT18" i="2"/>
  <c r="CA19" i="2"/>
  <c r="CH19" i="2"/>
  <c r="CT19" i="2"/>
  <c r="CA20" i="2"/>
  <c r="CH20" i="2"/>
  <c r="CT20" i="2"/>
  <c r="CA21" i="2"/>
  <c r="CH21" i="2"/>
  <c r="CT21" i="2"/>
  <c r="CA22" i="2"/>
  <c r="CH22" i="2"/>
  <c r="CT22" i="2"/>
  <c r="CA23" i="2"/>
  <c r="CH23" i="2"/>
  <c r="CT23" i="2"/>
  <c r="CT24" i="2"/>
  <c r="CT25" i="2"/>
  <c r="CT26" i="2"/>
  <c r="CT27" i="2"/>
  <c r="CT28" i="2"/>
  <c r="CT29" i="2"/>
  <c r="CT30" i="2"/>
  <c r="CT31" i="2"/>
  <c r="CT32" i="2"/>
  <c r="CT33" i="2"/>
  <c r="CT34" i="2"/>
  <c r="CT35" i="2"/>
  <c r="CT36" i="2"/>
  <c r="CT37" i="2"/>
  <c r="CT38" i="2"/>
  <c r="CT39" i="2"/>
  <c r="CT40" i="2"/>
  <c r="CT41" i="2"/>
  <c r="CT42" i="2"/>
  <c r="CT43" i="2"/>
  <c r="CT44" i="2"/>
  <c r="CA5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H5" i="2"/>
  <c r="CH24" i="2"/>
  <c r="CH25" i="2"/>
  <c r="CH26" i="2"/>
  <c r="CH27" i="2"/>
  <c r="CH28" i="2"/>
  <c r="CH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45" i="2"/>
  <c r="CT45" i="2"/>
  <c r="BU6" i="2"/>
  <c r="CG6" i="2"/>
  <c r="CP6" i="2"/>
  <c r="BU7" i="2"/>
  <c r="CG7" i="2"/>
  <c r="CP7" i="2"/>
  <c r="BU8" i="2"/>
  <c r="CG8" i="2"/>
  <c r="CP8" i="2"/>
  <c r="BU9" i="2"/>
  <c r="CG9" i="2"/>
  <c r="CP9" i="2"/>
  <c r="BU10" i="2"/>
  <c r="CG10" i="2"/>
  <c r="CP10" i="2"/>
  <c r="BU11" i="2"/>
  <c r="CG11" i="2"/>
  <c r="CP11" i="2"/>
  <c r="BU12" i="2"/>
  <c r="CG12" i="2"/>
  <c r="CP12" i="2"/>
  <c r="BU13" i="2"/>
  <c r="CG13" i="2"/>
  <c r="CP13" i="2"/>
  <c r="BU14" i="2"/>
  <c r="CG14" i="2"/>
  <c r="CP14" i="2"/>
  <c r="BU15" i="2"/>
  <c r="CG15" i="2"/>
  <c r="CP15" i="2"/>
  <c r="BU16" i="2"/>
  <c r="CG16" i="2"/>
  <c r="CP16" i="2"/>
  <c r="BU17" i="2"/>
  <c r="CG17" i="2"/>
  <c r="CP17" i="2"/>
  <c r="BU18" i="2"/>
  <c r="CG18" i="2"/>
  <c r="CP18" i="2"/>
  <c r="BU19" i="2"/>
  <c r="CG19" i="2"/>
  <c r="CP19" i="2"/>
  <c r="BU20" i="2"/>
  <c r="CG20" i="2"/>
  <c r="CP20" i="2"/>
  <c r="BU21" i="2"/>
  <c r="CG21" i="2"/>
  <c r="CP21" i="2"/>
  <c r="BU22" i="2"/>
  <c r="CG22" i="2"/>
  <c r="CP22" i="2"/>
  <c r="BU23" i="2"/>
  <c r="CG23" i="2"/>
  <c r="CP23" i="2"/>
  <c r="CP24" i="2"/>
  <c r="CP25" i="2"/>
  <c r="CP26" i="2"/>
  <c r="CP27" i="2"/>
  <c r="CP28" i="2"/>
  <c r="CP29" i="2"/>
  <c r="CP30" i="2"/>
  <c r="CP31" i="2"/>
  <c r="CP32" i="2"/>
  <c r="CP33" i="2"/>
  <c r="CP34" i="2"/>
  <c r="CP35" i="2"/>
  <c r="CP36" i="2"/>
  <c r="CP37" i="2"/>
  <c r="CP38" i="2"/>
  <c r="CP39" i="2"/>
  <c r="CP40" i="2"/>
  <c r="CP41" i="2"/>
  <c r="CP42" i="2"/>
  <c r="CP43" i="2"/>
  <c r="CP44" i="2"/>
  <c r="BU5" i="2"/>
  <c r="BU24" i="2"/>
  <c r="BU25" i="2"/>
  <c r="BU26" i="2"/>
  <c r="BU27" i="2"/>
  <c r="BU28" i="2"/>
  <c r="BU29" i="2"/>
  <c r="BU30" i="2"/>
  <c r="BU31" i="2"/>
  <c r="BU32" i="2"/>
  <c r="BU33" i="2"/>
  <c r="BU34" i="2"/>
  <c r="BU35" i="2"/>
  <c r="BU36" i="2"/>
  <c r="BU37" i="2"/>
  <c r="BU38" i="2"/>
  <c r="BU39" i="2"/>
  <c r="BU40" i="2"/>
  <c r="BU41" i="2"/>
  <c r="BU42" i="2"/>
  <c r="BU43" i="2"/>
  <c r="BU44" i="2"/>
  <c r="BU45" i="2"/>
  <c r="CG5" i="2"/>
  <c r="CG24" i="2"/>
  <c r="CG25" i="2"/>
  <c r="CG26" i="2"/>
  <c r="CG27" i="2"/>
  <c r="CG28" i="2"/>
  <c r="CG29" i="2"/>
  <c r="CG30" i="2"/>
  <c r="CG31" i="2"/>
  <c r="CG32" i="2"/>
  <c r="CG33" i="2"/>
  <c r="CG34" i="2"/>
  <c r="CG35" i="2"/>
  <c r="CG36" i="2"/>
  <c r="CG37" i="2"/>
  <c r="CG38" i="2"/>
  <c r="CG39" i="2"/>
  <c r="CG40" i="2"/>
  <c r="CG41" i="2"/>
  <c r="CG42" i="2"/>
  <c r="CG43" i="2"/>
  <c r="CG44" i="2"/>
  <c r="CG45" i="2"/>
  <c r="CP45" i="2"/>
  <c r="BR6" i="2"/>
  <c r="CF6" i="2"/>
  <c r="CM6" i="2"/>
  <c r="BR7" i="2"/>
  <c r="CF7" i="2"/>
  <c r="CM7" i="2"/>
  <c r="BR8" i="2"/>
  <c r="CF8" i="2"/>
  <c r="CM8" i="2"/>
  <c r="BR9" i="2"/>
  <c r="CF9" i="2"/>
  <c r="CM9" i="2"/>
  <c r="BR10" i="2"/>
  <c r="CF10" i="2"/>
  <c r="CM10" i="2"/>
  <c r="BR11" i="2"/>
  <c r="CF11" i="2"/>
  <c r="CM11" i="2"/>
  <c r="BR12" i="2"/>
  <c r="CF12" i="2"/>
  <c r="CM12" i="2"/>
  <c r="BR13" i="2"/>
  <c r="CF13" i="2"/>
  <c r="CM13" i="2"/>
  <c r="BR14" i="2"/>
  <c r="CF14" i="2"/>
  <c r="CM14" i="2"/>
  <c r="BR15" i="2"/>
  <c r="CF15" i="2"/>
  <c r="CM15" i="2"/>
  <c r="BR16" i="2"/>
  <c r="CF16" i="2"/>
  <c r="CM16" i="2"/>
  <c r="BR17" i="2"/>
  <c r="CF17" i="2"/>
  <c r="CM17" i="2"/>
  <c r="BR18" i="2"/>
  <c r="CF18" i="2"/>
  <c r="CM18" i="2"/>
  <c r="BR19" i="2"/>
  <c r="CF19" i="2"/>
  <c r="CM19" i="2"/>
  <c r="BR20" i="2"/>
  <c r="CF20" i="2"/>
  <c r="CM20" i="2"/>
  <c r="BR21" i="2"/>
  <c r="CF21" i="2"/>
  <c r="CM21" i="2"/>
  <c r="BR22" i="2"/>
  <c r="CF22" i="2"/>
  <c r="CM22" i="2"/>
  <c r="BR23" i="2"/>
  <c r="CF23" i="2"/>
  <c r="CM23" i="2"/>
  <c r="CM24" i="2"/>
  <c r="CM25" i="2"/>
  <c r="CM26" i="2"/>
  <c r="CM27" i="2"/>
  <c r="CM28" i="2"/>
  <c r="CM29" i="2"/>
  <c r="CM30" i="2"/>
  <c r="CM31" i="2"/>
  <c r="CM32" i="2"/>
  <c r="CM33" i="2"/>
  <c r="CM34" i="2"/>
  <c r="CM35" i="2"/>
  <c r="CM36" i="2"/>
  <c r="CM37" i="2"/>
  <c r="CM38" i="2"/>
  <c r="CM39" i="2"/>
  <c r="CM40" i="2"/>
  <c r="CM41" i="2"/>
  <c r="CM42" i="2"/>
  <c r="CM43" i="2"/>
  <c r="CM44" i="2"/>
  <c r="BR5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1" i="2"/>
  <c r="BR42" i="2"/>
  <c r="BR43" i="2"/>
  <c r="BR44" i="2"/>
  <c r="BR45" i="2"/>
  <c r="CF5" i="2"/>
  <c r="CF24" i="2"/>
  <c r="CF25" i="2"/>
  <c r="CF26" i="2"/>
  <c r="CF27" i="2"/>
  <c r="CF28" i="2"/>
  <c r="CF29" i="2"/>
  <c r="CF30" i="2"/>
  <c r="CF31" i="2"/>
  <c r="CF32" i="2"/>
  <c r="CF33" i="2"/>
  <c r="CF34" i="2"/>
  <c r="CF35" i="2"/>
  <c r="CF36" i="2"/>
  <c r="CF37" i="2"/>
  <c r="CF38" i="2"/>
  <c r="CF39" i="2"/>
  <c r="CF40" i="2"/>
  <c r="CF41" i="2"/>
  <c r="CF42" i="2"/>
  <c r="CF43" i="2"/>
  <c r="CF44" i="2"/>
  <c r="CF45" i="2"/>
  <c r="CM45" i="2"/>
  <c r="CT5" i="2"/>
  <c r="CP5" i="2"/>
  <c r="CM5" i="2"/>
  <c r="BQ10" i="2"/>
  <c r="BQ11" i="2"/>
  <c r="BQ12" i="2"/>
  <c r="BQ13" i="2"/>
  <c r="BQ14" i="2"/>
  <c r="BQ15" i="2"/>
  <c r="BQ16" i="2"/>
  <c r="BQ17" i="2"/>
  <c r="BQ18" i="2"/>
  <c r="BQ19" i="2"/>
  <c r="BQ20" i="2"/>
  <c r="BQ21" i="2"/>
  <c r="BQ22" i="2"/>
  <c r="BQ23" i="2"/>
  <c r="BQ24" i="2"/>
  <c r="BQ25" i="2"/>
  <c r="BQ26" i="2"/>
  <c r="BQ27" i="2"/>
  <c r="BQ28" i="2"/>
  <c r="BQ29" i="2"/>
  <c r="BQ30" i="2"/>
  <c r="BQ31" i="2"/>
  <c r="BQ32" i="2"/>
  <c r="BQ33" i="2"/>
  <c r="BQ34" i="2"/>
  <c r="BQ35" i="2"/>
  <c r="BQ36" i="2"/>
  <c r="BQ37" i="2"/>
  <c r="BQ38" i="2"/>
  <c r="BQ39" i="2"/>
  <c r="BQ40" i="2"/>
  <c r="BQ41" i="2"/>
  <c r="BQ42" i="2"/>
  <c r="BQ43" i="2"/>
  <c r="BQ44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P31" i="2"/>
  <c r="BP32" i="2"/>
  <c r="BP33" i="2"/>
  <c r="BP34" i="2"/>
  <c r="BP35" i="2"/>
  <c r="BP36" i="2"/>
  <c r="BP37" i="2"/>
  <c r="BP38" i="2"/>
  <c r="BP39" i="2"/>
  <c r="BP40" i="2"/>
  <c r="BP41" i="2"/>
  <c r="BP42" i="2"/>
  <c r="BP43" i="2"/>
  <c r="BP44" i="2"/>
  <c r="BS6" i="2"/>
  <c r="BT6" i="2"/>
  <c r="BV6" i="2"/>
  <c r="BW6" i="2"/>
  <c r="BZ6" i="2"/>
  <c r="CB6" i="2"/>
  <c r="CC6" i="2"/>
  <c r="CD6" i="2"/>
  <c r="CE6" i="2"/>
  <c r="CI6" i="2"/>
  <c r="CJ6" i="2"/>
  <c r="CK6" i="2"/>
  <c r="CL6" i="2"/>
  <c r="CN6" i="2"/>
  <c r="CO6" i="2"/>
  <c r="CQ6" i="2"/>
  <c r="CR6" i="2"/>
  <c r="CU6" i="2"/>
  <c r="CV6" i="2"/>
  <c r="CW6" i="2"/>
  <c r="CX6" i="2"/>
  <c r="BS7" i="2"/>
  <c r="BT7" i="2"/>
  <c r="BV7" i="2"/>
  <c r="BW7" i="2"/>
  <c r="BZ7" i="2"/>
  <c r="CB7" i="2"/>
  <c r="CC7" i="2"/>
  <c r="CD7" i="2"/>
  <c r="CE7" i="2"/>
  <c r="CI7" i="2"/>
  <c r="CJ7" i="2"/>
  <c r="CK7" i="2"/>
  <c r="CL7" i="2"/>
  <c r="CN7" i="2"/>
  <c r="CO7" i="2"/>
  <c r="CQ7" i="2"/>
  <c r="CR7" i="2"/>
  <c r="CU7" i="2"/>
  <c r="CV7" i="2"/>
  <c r="CW7" i="2"/>
  <c r="CX7" i="2"/>
  <c r="BS8" i="2"/>
  <c r="BT8" i="2"/>
  <c r="BV8" i="2"/>
  <c r="BW8" i="2"/>
  <c r="BZ8" i="2"/>
  <c r="CB8" i="2"/>
  <c r="CC8" i="2"/>
  <c r="CD8" i="2"/>
  <c r="CE8" i="2"/>
  <c r="CI8" i="2"/>
  <c r="CJ8" i="2"/>
  <c r="CK8" i="2"/>
  <c r="CL8" i="2"/>
  <c r="CN8" i="2"/>
  <c r="CO8" i="2"/>
  <c r="CQ8" i="2"/>
  <c r="CR8" i="2"/>
  <c r="CU8" i="2"/>
  <c r="CV8" i="2"/>
  <c r="CW8" i="2"/>
  <c r="CX8" i="2"/>
  <c r="BS9" i="2"/>
  <c r="BT9" i="2"/>
  <c r="BV9" i="2"/>
  <c r="BW9" i="2"/>
  <c r="BZ9" i="2"/>
  <c r="CB9" i="2"/>
  <c r="CC9" i="2"/>
  <c r="CD9" i="2"/>
  <c r="CE9" i="2"/>
  <c r="CI9" i="2"/>
  <c r="CJ9" i="2"/>
  <c r="CK9" i="2"/>
  <c r="CL9" i="2"/>
  <c r="CN9" i="2"/>
  <c r="CO9" i="2"/>
  <c r="CQ9" i="2"/>
  <c r="CR9" i="2"/>
  <c r="CU9" i="2"/>
  <c r="CV9" i="2"/>
  <c r="CW9" i="2"/>
  <c r="CX9" i="2"/>
  <c r="BS10" i="2"/>
  <c r="BT10" i="2"/>
  <c r="BV10" i="2"/>
  <c r="BW10" i="2"/>
  <c r="BZ10" i="2"/>
  <c r="CB10" i="2"/>
  <c r="CC10" i="2"/>
  <c r="CD10" i="2"/>
  <c r="CE10" i="2"/>
  <c r="CI10" i="2"/>
  <c r="CJ10" i="2"/>
  <c r="CK10" i="2"/>
  <c r="CL10" i="2"/>
  <c r="CN10" i="2"/>
  <c r="CO10" i="2"/>
  <c r="CQ10" i="2"/>
  <c r="CR10" i="2"/>
  <c r="CU10" i="2"/>
  <c r="CV10" i="2"/>
  <c r="CW10" i="2"/>
  <c r="CX10" i="2"/>
  <c r="BS11" i="2"/>
  <c r="BT11" i="2"/>
  <c r="BV11" i="2"/>
  <c r="BW11" i="2"/>
  <c r="BZ11" i="2"/>
  <c r="CB11" i="2"/>
  <c r="CC11" i="2"/>
  <c r="CD11" i="2"/>
  <c r="CE11" i="2"/>
  <c r="CI11" i="2"/>
  <c r="CJ11" i="2"/>
  <c r="CK11" i="2"/>
  <c r="CL11" i="2"/>
  <c r="CN11" i="2"/>
  <c r="CO11" i="2"/>
  <c r="CQ11" i="2"/>
  <c r="CR11" i="2"/>
  <c r="CU11" i="2"/>
  <c r="CV11" i="2"/>
  <c r="CW11" i="2"/>
  <c r="CX11" i="2"/>
  <c r="BS12" i="2"/>
  <c r="BT12" i="2"/>
  <c r="BV12" i="2"/>
  <c r="BW12" i="2"/>
  <c r="BZ12" i="2"/>
  <c r="CB12" i="2"/>
  <c r="CC12" i="2"/>
  <c r="CD12" i="2"/>
  <c r="CE12" i="2"/>
  <c r="CI12" i="2"/>
  <c r="CJ12" i="2"/>
  <c r="CK12" i="2"/>
  <c r="CL12" i="2"/>
  <c r="CN12" i="2"/>
  <c r="CO12" i="2"/>
  <c r="CQ12" i="2"/>
  <c r="CR12" i="2"/>
  <c r="CU12" i="2"/>
  <c r="CV12" i="2"/>
  <c r="CW12" i="2"/>
  <c r="CX12" i="2"/>
  <c r="BS13" i="2"/>
  <c r="BT13" i="2"/>
  <c r="BV13" i="2"/>
  <c r="BW13" i="2"/>
  <c r="BZ13" i="2"/>
  <c r="CB13" i="2"/>
  <c r="CC13" i="2"/>
  <c r="CD13" i="2"/>
  <c r="CE13" i="2"/>
  <c r="CI13" i="2"/>
  <c r="CJ13" i="2"/>
  <c r="CK13" i="2"/>
  <c r="CL13" i="2"/>
  <c r="CN13" i="2"/>
  <c r="CO13" i="2"/>
  <c r="CQ13" i="2"/>
  <c r="CR13" i="2"/>
  <c r="CU13" i="2"/>
  <c r="CV13" i="2"/>
  <c r="CW13" i="2"/>
  <c r="CX13" i="2"/>
  <c r="BS14" i="2"/>
  <c r="BT14" i="2"/>
  <c r="BV14" i="2"/>
  <c r="BW14" i="2"/>
  <c r="BZ14" i="2"/>
  <c r="CB14" i="2"/>
  <c r="CC14" i="2"/>
  <c r="CD14" i="2"/>
  <c r="CE14" i="2"/>
  <c r="CI14" i="2"/>
  <c r="CJ14" i="2"/>
  <c r="CK14" i="2"/>
  <c r="CL14" i="2"/>
  <c r="CN14" i="2"/>
  <c r="CO14" i="2"/>
  <c r="CQ14" i="2"/>
  <c r="CR14" i="2"/>
  <c r="CU14" i="2"/>
  <c r="CV14" i="2"/>
  <c r="CW14" i="2"/>
  <c r="CX14" i="2"/>
  <c r="BS15" i="2"/>
  <c r="BT15" i="2"/>
  <c r="BV15" i="2"/>
  <c r="BW15" i="2"/>
  <c r="BZ15" i="2"/>
  <c r="CB15" i="2"/>
  <c r="CC15" i="2"/>
  <c r="CD15" i="2"/>
  <c r="CE15" i="2"/>
  <c r="CI15" i="2"/>
  <c r="CJ15" i="2"/>
  <c r="CK15" i="2"/>
  <c r="CL15" i="2"/>
  <c r="CN15" i="2"/>
  <c r="CO15" i="2"/>
  <c r="CQ15" i="2"/>
  <c r="CR15" i="2"/>
  <c r="CU15" i="2"/>
  <c r="CV15" i="2"/>
  <c r="CW15" i="2"/>
  <c r="CX15" i="2"/>
  <c r="BS16" i="2"/>
  <c r="BT16" i="2"/>
  <c r="BV16" i="2"/>
  <c r="BW16" i="2"/>
  <c r="BZ16" i="2"/>
  <c r="CB16" i="2"/>
  <c r="CC16" i="2"/>
  <c r="CD16" i="2"/>
  <c r="CE16" i="2"/>
  <c r="CI16" i="2"/>
  <c r="CJ16" i="2"/>
  <c r="CK16" i="2"/>
  <c r="CL16" i="2"/>
  <c r="CN16" i="2"/>
  <c r="CO16" i="2"/>
  <c r="CQ16" i="2"/>
  <c r="CR16" i="2"/>
  <c r="CU16" i="2"/>
  <c r="CV16" i="2"/>
  <c r="CW16" i="2"/>
  <c r="CX16" i="2"/>
  <c r="BS17" i="2"/>
  <c r="BT17" i="2"/>
  <c r="BV17" i="2"/>
  <c r="BW17" i="2"/>
  <c r="BZ17" i="2"/>
  <c r="CB17" i="2"/>
  <c r="CC17" i="2"/>
  <c r="CD17" i="2"/>
  <c r="CE17" i="2"/>
  <c r="CI17" i="2"/>
  <c r="CJ17" i="2"/>
  <c r="CK17" i="2"/>
  <c r="CL17" i="2"/>
  <c r="CN17" i="2"/>
  <c r="CO17" i="2"/>
  <c r="CQ17" i="2"/>
  <c r="CR17" i="2"/>
  <c r="CU17" i="2"/>
  <c r="CV17" i="2"/>
  <c r="CW17" i="2"/>
  <c r="CX17" i="2"/>
  <c r="BS18" i="2"/>
  <c r="BT18" i="2"/>
  <c r="BV18" i="2"/>
  <c r="BW18" i="2"/>
  <c r="BZ18" i="2"/>
  <c r="CB18" i="2"/>
  <c r="CC18" i="2"/>
  <c r="CD18" i="2"/>
  <c r="CE18" i="2"/>
  <c r="CI18" i="2"/>
  <c r="CJ18" i="2"/>
  <c r="CK18" i="2"/>
  <c r="CL18" i="2"/>
  <c r="CN18" i="2"/>
  <c r="CO18" i="2"/>
  <c r="CQ18" i="2"/>
  <c r="CR18" i="2"/>
  <c r="CU18" i="2"/>
  <c r="CV18" i="2"/>
  <c r="CW18" i="2"/>
  <c r="CX18" i="2"/>
  <c r="BS19" i="2"/>
  <c r="BT19" i="2"/>
  <c r="BV19" i="2"/>
  <c r="BW19" i="2"/>
  <c r="BZ19" i="2"/>
  <c r="CB19" i="2"/>
  <c r="CC19" i="2"/>
  <c r="CD19" i="2"/>
  <c r="CE19" i="2"/>
  <c r="CI19" i="2"/>
  <c r="CJ19" i="2"/>
  <c r="CK19" i="2"/>
  <c r="CL19" i="2"/>
  <c r="CN19" i="2"/>
  <c r="CO19" i="2"/>
  <c r="CQ19" i="2"/>
  <c r="CR19" i="2"/>
  <c r="CU19" i="2"/>
  <c r="CV19" i="2"/>
  <c r="CW19" i="2"/>
  <c r="CX19" i="2"/>
  <c r="BS20" i="2"/>
  <c r="BT20" i="2"/>
  <c r="BV20" i="2"/>
  <c r="BW20" i="2"/>
  <c r="BZ20" i="2"/>
  <c r="CB20" i="2"/>
  <c r="CC20" i="2"/>
  <c r="CD20" i="2"/>
  <c r="CE20" i="2"/>
  <c r="CI20" i="2"/>
  <c r="CJ20" i="2"/>
  <c r="CK20" i="2"/>
  <c r="CL20" i="2"/>
  <c r="CN20" i="2"/>
  <c r="CO20" i="2"/>
  <c r="CQ20" i="2"/>
  <c r="CR20" i="2"/>
  <c r="CU20" i="2"/>
  <c r="CV20" i="2"/>
  <c r="CW20" i="2"/>
  <c r="CX20" i="2"/>
  <c r="BS21" i="2"/>
  <c r="BT21" i="2"/>
  <c r="BV21" i="2"/>
  <c r="BW21" i="2"/>
  <c r="BZ21" i="2"/>
  <c r="CB21" i="2"/>
  <c r="CC21" i="2"/>
  <c r="CD21" i="2"/>
  <c r="CE21" i="2"/>
  <c r="CI21" i="2"/>
  <c r="CJ21" i="2"/>
  <c r="CK21" i="2"/>
  <c r="CL21" i="2"/>
  <c r="CN21" i="2"/>
  <c r="CO21" i="2"/>
  <c r="CQ21" i="2"/>
  <c r="CR21" i="2"/>
  <c r="CU21" i="2"/>
  <c r="CV21" i="2"/>
  <c r="CW21" i="2"/>
  <c r="CX21" i="2"/>
  <c r="BS22" i="2"/>
  <c r="BT22" i="2"/>
  <c r="BV22" i="2"/>
  <c r="BW22" i="2"/>
  <c r="BZ22" i="2"/>
  <c r="CB22" i="2"/>
  <c r="CC22" i="2"/>
  <c r="CD22" i="2"/>
  <c r="CE22" i="2"/>
  <c r="CI22" i="2"/>
  <c r="CJ22" i="2"/>
  <c r="CK22" i="2"/>
  <c r="CL22" i="2"/>
  <c r="CN22" i="2"/>
  <c r="CO22" i="2"/>
  <c r="CQ22" i="2"/>
  <c r="CR22" i="2"/>
  <c r="CU22" i="2"/>
  <c r="CV22" i="2"/>
  <c r="CW22" i="2"/>
  <c r="CX22" i="2"/>
  <c r="BS23" i="2"/>
  <c r="BT23" i="2"/>
  <c r="BV23" i="2"/>
  <c r="BW23" i="2"/>
  <c r="BZ23" i="2"/>
  <c r="CB23" i="2"/>
  <c r="CC23" i="2"/>
  <c r="CD23" i="2"/>
  <c r="CE23" i="2"/>
  <c r="CI23" i="2"/>
  <c r="CJ23" i="2"/>
  <c r="CK23" i="2"/>
  <c r="CL23" i="2"/>
  <c r="CN23" i="2"/>
  <c r="CO23" i="2"/>
  <c r="CQ23" i="2"/>
  <c r="CR23" i="2"/>
  <c r="CU23" i="2"/>
  <c r="CV23" i="2"/>
  <c r="CW23" i="2"/>
  <c r="CX23" i="2"/>
  <c r="BS24" i="2"/>
  <c r="BT24" i="2"/>
  <c r="BV24" i="2"/>
  <c r="BW24" i="2"/>
  <c r="BZ24" i="2"/>
  <c r="CB24" i="2"/>
  <c r="CC24" i="2"/>
  <c r="CD24" i="2"/>
  <c r="CE24" i="2"/>
  <c r="CI24" i="2"/>
  <c r="CJ24" i="2"/>
  <c r="CK24" i="2"/>
  <c r="CL24" i="2"/>
  <c r="CN24" i="2"/>
  <c r="CO24" i="2"/>
  <c r="CQ24" i="2"/>
  <c r="CR24" i="2"/>
  <c r="CU24" i="2"/>
  <c r="CV24" i="2"/>
  <c r="CW24" i="2"/>
  <c r="CX24" i="2"/>
  <c r="BS25" i="2"/>
  <c r="BT25" i="2"/>
  <c r="BV25" i="2"/>
  <c r="BW25" i="2"/>
  <c r="BZ25" i="2"/>
  <c r="CB25" i="2"/>
  <c r="CC25" i="2"/>
  <c r="CD25" i="2"/>
  <c r="CE25" i="2"/>
  <c r="CI25" i="2"/>
  <c r="CJ25" i="2"/>
  <c r="CK25" i="2"/>
  <c r="CL25" i="2"/>
  <c r="CN25" i="2"/>
  <c r="CO25" i="2"/>
  <c r="CQ25" i="2"/>
  <c r="CR25" i="2"/>
  <c r="CU25" i="2"/>
  <c r="CV25" i="2"/>
  <c r="CW25" i="2"/>
  <c r="CX25" i="2"/>
  <c r="BS26" i="2"/>
  <c r="BT26" i="2"/>
  <c r="BV26" i="2"/>
  <c r="BW26" i="2"/>
  <c r="BZ26" i="2"/>
  <c r="CB26" i="2"/>
  <c r="CC26" i="2"/>
  <c r="CD26" i="2"/>
  <c r="CE26" i="2"/>
  <c r="CI26" i="2"/>
  <c r="CJ26" i="2"/>
  <c r="CK26" i="2"/>
  <c r="CL26" i="2"/>
  <c r="CN26" i="2"/>
  <c r="CO26" i="2"/>
  <c r="CQ26" i="2"/>
  <c r="CR26" i="2"/>
  <c r="CU26" i="2"/>
  <c r="CV26" i="2"/>
  <c r="CW26" i="2"/>
  <c r="CX26" i="2"/>
  <c r="BS27" i="2"/>
  <c r="BT27" i="2"/>
  <c r="BV27" i="2"/>
  <c r="BW27" i="2"/>
  <c r="BZ27" i="2"/>
  <c r="CB27" i="2"/>
  <c r="CC27" i="2"/>
  <c r="CD27" i="2"/>
  <c r="CE27" i="2"/>
  <c r="CI27" i="2"/>
  <c r="CJ27" i="2"/>
  <c r="CK27" i="2"/>
  <c r="CL27" i="2"/>
  <c r="CN27" i="2"/>
  <c r="CO27" i="2"/>
  <c r="CQ27" i="2"/>
  <c r="CR27" i="2"/>
  <c r="CU27" i="2"/>
  <c r="CV27" i="2"/>
  <c r="CW27" i="2"/>
  <c r="CX27" i="2"/>
  <c r="BS28" i="2"/>
  <c r="BT28" i="2"/>
  <c r="BV28" i="2"/>
  <c r="BW28" i="2"/>
  <c r="BZ28" i="2"/>
  <c r="CB28" i="2"/>
  <c r="CC28" i="2"/>
  <c r="CD28" i="2"/>
  <c r="CE28" i="2"/>
  <c r="CI28" i="2"/>
  <c r="CJ28" i="2"/>
  <c r="CK28" i="2"/>
  <c r="CL28" i="2"/>
  <c r="CN28" i="2"/>
  <c r="CO28" i="2"/>
  <c r="CQ28" i="2"/>
  <c r="CR28" i="2"/>
  <c r="CU28" i="2"/>
  <c r="CV28" i="2"/>
  <c r="CW28" i="2"/>
  <c r="CX28" i="2"/>
  <c r="BS29" i="2"/>
  <c r="BT29" i="2"/>
  <c r="BV29" i="2"/>
  <c r="BW29" i="2"/>
  <c r="BZ29" i="2"/>
  <c r="CB29" i="2"/>
  <c r="CC29" i="2"/>
  <c r="CD29" i="2"/>
  <c r="CE29" i="2"/>
  <c r="CI29" i="2"/>
  <c r="CJ29" i="2"/>
  <c r="CK29" i="2"/>
  <c r="CL29" i="2"/>
  <c r="CN29" i="2"/>
  <c r="CO29" i="2"/>
  <c r="CQ29" i="2"/>
  <c r="CR29" i="2"/>
  <c r="CU29" i="2"/>
  <c r="CV29" i="2"/>
  <c r="CW29" i="2"/>
  <c r="CX29" i="2"/>
  <c r="BS30" i="2"/>
  <c r="BT30" i="2"/>
  <c r="BV30" i="2"/>
  <c r="BW30" i="2"/>
  <c r="BZ30" i="2"/>
  <c r="CB30" i="2"/>
  <c r="CC30" i="2"/>
  <c r="CD30" i="2"/>
  <c r="CE30" i="2"/>
  <c r="CI30" i="2"/>
  <c r="CJ30" i="2"/>
  <c r="CK30" i="2"/>
  <c r="CL30" i="2"/>
  <c r="CN30" i="2"/>
  <c r="CO30" i="2"/>
  <c r="CQ30" i="2"/>
  <c r="CR30" i="2"/>
  <c r="CU30" i="2"/>
  <c r="CV30" i="2"/>
  <c r="CW30" i="2"/>
  <c r="CX30" i="2"/>
  <c r="BS31" i="2"/>
  <c r="BT31" i="2"/>
  <c r="BV31" i="2"/>
  <c r="BW31" i="2"/>
  <c r="BZ31" i="2"/>
  <c r="CB31" i="2"/>
  <c r="CC31" i="2"/>
  <c r="CD31" i="2"/>
  <c r="CE31" i="2"/>
  <c r="CI31" i="2"/>
  <c r="CJ31" i="2"/>
  <c r="CK31" i="2"/>
  <c r="CL31" i="2"/>
  <c r="CN31" i="2"/>
  <c r="CO31" i="2"/>
  <c r="CQ31" i="2"/>
  <c r="CR31" i="2"/>
  <c r="CU31" i="2"/>
  <c r="CV31" i="2"/>
  <c r="CW31" i="2"/>
  <c r="CX31" i="2"/>
  <c r="BS32" i="2"/>
  <c r="BT32" i="2"/>
  <c r="BV32" i="2"/>
  <c r="BW32" i="2"/>
  <c r="BZ32" i="2"/>
  <c r="CB32" i="2"/>
  <c r="CC32" i="2"/>
  <c r="CD32" i="2"/>
  <c r="CE32" i="2"/>
  <c r="CI32" i="2"/>
  <c r="CJ32" i="2"/>
  <c r="CK32" i="2"/>
  <c r="CL32" i="2"/>
  <c r="CN32" i="2"/>
  <c r="CO32" i="2"/>
  <c r="CQ32" i="2"/>
  <c r="CR32" i="2"/>
  <c r="CU32" i="2"/>
  <c r="CV32" i="2"/>
  <c r="CW32" i="2"/>
  <c r="CX32" i="2"/>
  <c r="BS33" i="2"/>
  <c r="BT33" i="2"/>
  <c r="BV33" i="2"/>
  <c r="BW33" i="2"/>
  <c r="BZ33" i="2"/>
  <c r="CB33" i="2"/>
  <c r="CC33" i="2"/>
  <c r="CD33" i="2"/>
  <c r="CE33" i="2"/>
  <c r="CI33" i="2"/>
  <c r="CJ33" i="2"/>
  <c r="CK33" i="2"/>
  <c r="CL33" i="2"/>
  <c r="CN33" i="2"/>
  <c r="CO33" i="2"/>
  <c r="CQ33" i="2"/>
  <c r="CR33" i="2"/>
  <c r="CU33" i="2"/>
  <c r="CV33" i="2"/>
  <c r="CW33" i="2"/>
  <c r="CX33" i="2"/>
  <c r="BS34" i="2"/>
  <c r="BT34" i="2"/>
  <c r="BV34" i="2"/>
  <c r="BW34" i="2"/>
  <c r="BZ34" i="2"/>
  <c r="CB34" i="2"/>
  <c r="CC34" i="2"/>
  <c r="CD34" i="2"/>
  <c r="CE34" i="2"/>
  <c r="CI34" i="2"/>
  <c r="CJ34" i="2"/>
  <c r="CK34" i="2"/>
  <c r="CL34" i="2"/>
  <c r="CN34" i="2"/>
  <c r="CO34" i="2"/>
  <c r="CQ34" i="2"/>
  <c r="CR34" i="2"/>
  <c r="CU34" i="2"/>
  <c r="CV34" i="2"/>
  <c r="CW34" i="2"/>
  <c r="CX34" i="2"/>
  <c r="BS35" i="2"/>
  <c r="BT35" i="2"/>
  <c r="BV35" i="2"/>
  <c r="BW35" i="2"/>
  <c r="BZ35" i="2"/>
  <c r="CB35" i="2"/>
  <c r="CC35" i="2"/>
  <c r="CD35" i="2"/>
  <c r="CE35" i="2"/>
  <c r="CI35" i="2"/>
  <c r="CJ35" i="2"/>
  <c r="CK35" i="2"/>
  <c r="CL35" i="2"/>
  <c r="CN35" i="2"/>
  <c r="CO35" i="2"/>
  <c r="CQ35" i="2"/>
  <c r="CR35" i="2"/>
  <c r="CU35" i="2"/>
  <c r="CV35" i="2"/>
  <c r="CW35" i="2"/>
  <c r="CX35" i="2"/>
  <c r="BS36" i="2"/>
  <c r="BT36" i="2"/>
  <c r="BV36" i="2"/>
  <c r="BW36" i="2"/>
  <c r="BZ36" i="2"/>
  <c r="CB36" i="2"/>
  <c r="CC36" i="2"/>
  <c r="CD36" i="2"/>
  <c r="CE36" i="2"/>
  <c r="CI36" i="2"/>
  <c r="CJ36" i="2"/>
  <c r="CK36" i="2"/>
  <c r="CL36" i="2"/>
  <c r="CN36" i="2"/>
  <c r="CO36" i="2"/>
  <c r="CQ36" i="2"/>
  <c r="CR36" i="2"/>
  <c r="CU36" i="2"/>
  <c r="CV36" i="2"/>
  <c r="CW36" i="2"/>
  <c r="CX36" i="2"/>
  <c r="BS37" i="2"/>
  <c r="BT37" i="2"/>
  <c r="BV37" i="2"/>
  <c r="BW37" i="2"/>
  <c r="BZ37" i="2"/>
  <c r="CB37" i="2"/>
  <c r="CC37" i="2"/>
  <c r="CD37" i="2"/>
  <c r="CE37" i="2"/>
  <c r="CI37" i="2"/>
  <c r="CJ37" i="2"/>
  <c r="CK37" i="2"/>
  <c r="CL37" i="2"/>
  <c r="CN37" i="2"/>
  <c r="CO37" i="2"/>
  <c r="CQ37" i="2"/>
  <c r="CR37" i="2"/>
  <c r="CU37" i="2"/>
  <c r="CV37" i="2"/>
  <c r="CW37" i="2"/>
  <c r="CX37" i="2"/>
  <c r="BS38" i="2"/>
  <c r="BT38" i="2"/>
  <c r="BV38" i="2"/>
  <c r="BW38" i="2"/>
  <c r="BZ38" i="2"/>
  <c r="CB38" i="2"/>
  <c r="CC38" i="2"/>
  <c r="CD38" i="2"/>
  <c r="CE38" i="2"/>
  <c r="CI38" i="2"/>
  <c r="CJ38" i="2"/>
  <c r="CK38" i="2"/>
  <c r="CL38" i="2"/>
  <c r="CN38" i="2"/>
  <c r="CO38" i="2"/>
  <c r="CQ38" i="2"/>
  <c r="CR38" i="2"/>
  <c r="CU38" i="2"/>
  <c r="CV38" i="2"/>
  <c r="CW38" i="2"/>
  <c r="CX38" i="2"/>
  <c r="BS39" i="2"/>
  <c r="BT39" i="2"/>
  <c r="BV39" i="2"/>
  <c r="BW39" i="2"/>
  <c r="BZ39" i="2"/>
  <c r="CB39" i="2"/>
  <c r="CC39" i="2"/>
  <c r="CD39" i="2"/>
  <c r="CE39" i="2"/>
  <c r="CI39" i="2"/>
  <c r="CJ39" i="2"/>
  <c r="CK39" i="2"/>
  <c r="CL39" i="2"/>
  <c r="CN39" i="2"/>
  <c r="CO39" i="2"/>
  <c r="CQ39" i="2"/>
  <c r="CR39" i="2"/>
  <c r="CU39" i="2"/>
  <c r="CV39" i="2"/>
  <c r="CW39" i="2"/>
  <c r="CX39" i="2"/>
  <c r="BS40" i="2"/>
  <c r="BT40" i="2"/>
  <c r="BV40" i="2"/>
  <c r="BW40" i="2"/>
  <c r="BZ40" i="2"/>
  <c r="CB40" i="2"/>
  <c r="CC40" i="2"/>
  <c r="CD40" i="2"/>
  <c r="CE40" i="2"/>
  <c r="CI40" i="2"/>
  <c r="CJ40" i="2"/>
  <c r="CK40" i="2"/>
  <c r="CL40" i="2"/>
  <c r="CN40" i="2"/>
  <c r="CO40" i="2"/>
  <c r="CQ40" i="2"/>
  <c r="CR40" i="2"/>
  <c r="CU40" i="2"/>
  <c r="CV40" i="2"/>
  <c r="CW40" i="2"/>
  <c r="CX40" i="2"/>
  <c r="BS41" i="2"/>
  <c r="BT41" i="2"/>
  <c r="BV41" i="2"/>
  <c r="BW41" i="2"/>
  <c r="BZ41" i="2"/>
  <c r="CB41" i="2"/>
  <c r="CC41" i="2"/>
  <c r="CD41" i="2"/>
  <c r="CE41" i="2"/>
  <c r="CI41" i="2"/>
  <c r="CJ41" i="2"/>
  <c r="CK41" i="2"/>
  <c r="CL41" i="2"/>
  <c r="CN41" i="2"/>
  <c r="CO41" i="2"/>
  <c r="CQ41" i="2"/>
  <c r="CR41" i="2"/>
  <c r="CU41" i="2"/>
  <c r="CV41" i="2"/>
  <c r="CW41" i="2"/>
  <c r="CX41" i="2"/>
  <c r="BS42" i="2"/>
  <c r="BT42" i="2"/>
  <c r="BV42" i="2"/>
  <c r="BW42" i="2"/>
  <c r="BZ42" i="2"/>
  <c r="CB42" i="2"/>
  <c r="CC42" i="2"/>
  <c r="CD42" i="2"/>
  <c r="CE42" i="2"/>
  <c r="CI42" i="2"/>
  <c r="CJ42" i="2"/>
  <c r="CK42" i="2"/>
  <c r="CL42" i="2"/>
  <c r="CN42" i="2"/>
  <c r="CO42" i="2"/>
  <c r="CQ42" i="2"/>
  <c r="CR42" i="2"/>
  <c r="CU42" i="2"/>
  <c r="CV42" i="2"/>
  <c r="CW42" i="2"/>
  <c r="CX42" i="2"/>
  <c r="BS43" i="2"/>
  <c r="BT43" i="2"/>
  <c r="BV43" i="2"/>
  <c r="BW43" i="2"/>
  <c r="BZ43" i="2"/>
  <c r="CB43" i="2"/>
  <c r="CC43" i="2"/>
  <c r="CD43" i="2"/>
  <c r="CE43" i="2"/>
  <c r="CI43" i="2"/>
  <c r="CJ43" i="2"/>
  <c r="CK43" i="2"/>
  <c r="CL43" i="2"/>
  <c r="CN43" i="2"/>
  <c r="CO43" i="2"/>
  <c r="CQ43" i="2"/>
  <c r="CR43" i="2"/>
  <c r="CU43" i="2"/>
  <c r="CV43" i="2"/>
  <c r="CW43" i="2"/>
  <c r="CX43" i="2"/>
  <c r="BS44" i="2"/>
  <c r="BT44" i="2"/>
  <c r="BV44" i="2"/>
  <c r="BW44" i="2"/>
  <c r="BZ44" i="2"/>
  <c r="CB44" i="2"/>
  <c r="CC44" i="2"/>
  <c r="CD44" i="2"/>
  <c r="CE44" i="2"/>
  <c r="CI44" i="2"/>
  <c r="CJ44" i="2"/>
  <c r="CK44" i="2"/>
  <c r="CL44" i="2"/>
  <c r="CN44" i="2"/>
  <c r="CO44" i="2"/>
  <c r="CQ44" i="2"/>
  <c r="CR44" i="2"/>
  <c r="CU44" i="2"/>
  <c r="CV44" i="2"/>
  <c r="CW44" i="2"/>
  <c r="CX44" i="2"/>
  <c r="CX5" i="2"/>
  <c r="CW5" i="2"/>
  <c r="CV5" i="2"/>
  <c r="CU5" i="2"/>
  <c r="CR5" i="2"/>
  <c r="CQ5" i="2"/>
  <c r="CO5" i="2"/>
  <c r="CN5" i="2"/>
  <c r="CL5" i="2"/>
  <c r="CJ5" i="2"/>
  <c r="CE5" i="2"/>
  <c r="CD5" i="2"/>
  <c r="CC5" i="2"/>
  <c r="CB5" i="2"/>
  <c r="BZ5" i="2"/>
  <c r="BV5" i="2"/>
  <c r="BS5" i="2"/>
  <c r="CE22" i="1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A6" i="2"/>
  <c r="A3" i="8"/>
  <c r="A7" i="2"/>
  <c r="A4" i="8"/>
  <c r="A8" i="2"/>
  <c r="A5" i="8"/>
  <c r="A9" i="2"/>
  <c r="A6" i="8"/>
  <c r="A10" i="2"/>
  <c r="A7" i="8"/>
  <c r="A11" i="2"/>
  <c r="A8" i="8"/>
  <c r="A12" i="2"/>
  <c r="A9" i="8"/>
  <c r="A13" i="2"/>
  <c r="A10" i="8"/>
  <c r="A14" i="2"/>
  <c r="A11" i="8"/>
  <c r="A15" i="2"/>
  <c r="A12" i="8"/>
  <c r="A16" i="2"/>
  <c r="A13" i="8"/>
  <c r="A17" i="2"/>
  <c r="A14" i="8"/>
  <c r="A18" i="2"/>
  <c r="A15" i="8"/>
  <c r="A19" i="2"/>
  <c r="A16" i="8"/>
  <c r="A20" i="2"/>
  <c r="A17" i="8"/>
  <c r="A21" i="2"/>
  <c r="A18" i="8"/>
  <c r="A22" i="2"/>
  <c r="A19" i="8"/>
  <c r="A23" i="2"/>
  <c r="A20" i="8"/>
  <c r="A24" i="2"/>
  <c r="A21" i="8"/>
  <c r="A25" i="2"/>
  <c r="A22" i="8"/>
  <c r="A26" i="2"/>
  <c r="A23" i="8"/>
  <c r="A27" i="2"/>
  <c r="A24" i="8"/>
  <c r="A28" i="2"/>
  <c r="A25" i="8"/>
  <c r="A29" i="2"/>
  <c r="A26" i="8"/>
  <c r="A30" i="2"/>
  <c r="A27" i="8"/>
  <c r="A31" i="2"/>
  <c r="A28" i="8"/>
  <c r="A32" i="2"/>
  <c r="A29" i="8"/>
  <c r="A33" i="2"/>
  <c r="A30" i="8"/>
  <c r="A34" i="2"/>
  <c r="A31" i="8"/>
  <c r="A35" i="2"/>
  <c r="A32" i="8"/>
  <c r="A36" i="2"/>
  <c r="A33" i="8"/>
  <c r="A37" i="2"/>
  <c r="A34" i="8"/>
  <c r="A38" i="2"/>
  <c r="A35" i="8"/>
  <c r="A39" i="2"/>
  <c r="A36" i="8"/>
  <c r="A40" i="2"/>
  <c r="A37" i="8"/>
  <c r="A41" i="2"/>
  <c r="A38" i="8"/>
  <c r="A42" i="2"/>
  <c r="A39" i="8"/>
  <c r="A43" i="2"/>
  <c r="A40" i="8"/>
  <c r="A44" i="2"/>
  <c r="A41" i="8"/>
  <c r="A5" i="2"/>
  <c r="A2" i="8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3" i="4"/>
  <c r="A41" i="5"/>
  <c r="B41" i="5"/>
  <c r="A42" i="5"/>
  <c r="B42" i="5"/>
  <c r="A43" i="5"/>
  <c r="B43" i="5"/>
  <c r="A44" i="5"/>
  <c r="B44" i="5"/>
  <c r="A6" i="5"/>
  <c r="B6" i="5"/>
  <c r="A7" i="5"/>
  <c r="B7" i="5"/>
  <c r="A8" i="5"/>
  <c r="B8" i="5"/>
  <c r="A9" i="5"/>
  <c r="B9" i="5"/>
  <c r="A10" i="5"/>
  <c r="B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A35" i="5"/>
  <c r="B35" i="5"/>
  <c r="A36" i="5"/>
  <c r="B36" i="5"/>
  <c r="A37" i="5"/>
  <c r="B37" i="5"/>
  <c r="A38" i="5"/>
  <c r="B38" i="5"/>
  <c r="A39" i="5"/>
  <c r="B39" i="5"/>
  <c r="A40" i="5"/>
  <c r="B40" i="5"/>
  <c r="B5" i="5"/>
  <c r="A5" i="5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3" i="9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" i="3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5" i="10"/>
  <c r="W4" i="9"/>
  <c r="AG4" i="9"/>
  <c r="AH4" i="9"/>
  <c r="AJ4" i="9"/>
  <c r="W3" i="9"/>
  <c r="AG3" i="9"/>
  <c r="AH3" i="9"/>
  <c r="AD3" i="9"/>
  <c r="AE3" i="9"/>
  <c r="AF3" i="9"/>
  <c r="Z3" i="9"/>
  <c r="AA3" i="9"/>
  <c r="AB3" i="9"/>
  <c r="AC3" i="9"/>
  <c r="X3" i="9"/>
  <c r="Y3" i="9"/>
  <c r="AJ3" i="9"/>
  <c r="W5" i="9"/>
  <c r="AG5" i="9"/>
  <c r="AH5" i="9"/>
  <c r="AJ5" i="9"/>
  <c r="W6" i="9"/>
  <c r="AG6" i="9"/>
  <c r="AH6" i="9"/>
  <c r="AJ6" i="9"/>
  <c r="W7" i="9"/>
  <c r="AG7" i="9"/>
  <c r="AH7" i="9"/>
  <c r="AJ7" i="9"/>
  <c r="W8" i="9"/>
  <c r="AG8" i="9"/>
  <c r="AH8" i="9"/>
  <c r="AJ8" i="9"/>
  <c r="W9" i="9"/>
  <c r="AG9" i="9"/>
  <c r="AH9" i="9"/>
  <c r="AJ9" i="9"/>
  <c r="W10" i="9"/>
  <c r="AG10" i="9"/>
  <c r="AH10" i="9"/>
  <c r="AJ10" i="9"/>
  <c r="W11" i="9"/>
  <c r="AG11" i="9"/>
  <c r="AH11" i="9"/>
  <c r="AJ11" i="9"/>
  <c r="W12" i="9"/>
  <c r="AJ12" i="9"/>
  <c r="W13" i="9"/>
  <c r="AJ13" i="9"/>
  <c r="W14" i="9"/>
  <c r="AJ14" i="9"/>
  <c r="W15" i="9"/>
  <c r="AJ15" i="9"/>
  <c r="W16" i="9"/>
  <c r="AJ16" i="9"/>
  <c r="W17" i="9"/>
  <c r="AJ17" i="9"/>
  <c r="W18" i="9"/>
  <c r="AJ18" i="9"/>
  <c r="W19" i="9"/>
  <c r="AJ19" i="9"/>
  <c r="W20" i="9"/>
  <c r="AJ20" i="9"/>
  <c r="W21" i="9"/>
  <c r="AJ21" i="9"/>
  <c r="BB22" i="1"/>
  <c r="W22" i="9"/>
  <c r="AJ22" i="9"/>
  <c r="W23" i="9"/>
  <c r="AJ23" i="9"/>
  <c r="W24" i="9"/>
  <c r="AJ24" i="9"/>
  <c r="W25" i="9"/>
  <c r="AJ25" i="9"/>
  <c r="W26" i="9"/>
  <c r="AJ26" i="9"/>
  <c r="W27" i="9"/>
  <c r="AJ27" i="9"/>
  <c r="W28" i="9"/>
  <c r="AJ28" i="9"/>
  <c r="W29" i="9"/>
  <c r="AJ29" i="9"/>
  <c r="W30" i="9"/>
  <c r="AJ30" i="9"/>
  <c r="W31" i="9"/>
  <c r="AJ31" i="9"/>
  <c r="W32" i="9"/>
  <c r="AJ32" i="9"/>
  <c r="W33" i="9"/>
  <c r="AJ33" i="9"/>
  <c r="W34" i="9"/>
  <c r="AJ34" i="9"/>
  <c r="W35" i="9"/>
  <c r="AJ35" i="9"/>
  <c r="W36" i="9"/>
  <c r="AJ36" i="9"/>
  <c r="W37" i="9"/>
  <c r="AJ37" i="9"/>
  <c r="W38" i="9"/>
  <c r="AJ38" i="9"/>
  <c r="W39" i="9"/>
  <c r="AJ39" i="9"/>
  <c r="W40" i="9"/>
  <c r="AJ40" i="9"/>
  <c r="W41" i="9"/>
  <c r="AJ41" i="9"/>
  <c r="W42" i="9"/>
  <c r="AJ42" i="9"/>
  <c r="AL4" i="9"/>
  <c r="AQ4" i="9"/>
  <c r="AQ5" i="9"/>
  <c r="AQ6" i="9"/>
  <c r="AQ7" i="9"/>
  <c r="AQ8" i="9"/>
  <c r="AQ9" i="9"/>
  <c r="AQ10" i="9"/>
  <c r="AQ11" i="9"/>
  <c r="AQ12" i="9"/>
  <c r="AQ13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3" i="9"/>
  <c r="AO24" i="9"/>
  <c r="AO25" i="9"/>
  <c r="AO26" i="9"/>
  <c r="AO27" i="9"/>
  <c r="AO28" i="9"/>
  <c r="AO29" i="9"/>
  <c r="AO30" i="9"/>
  <c r="AO31" i="9"/>
  <c r="AO32" i="9"/>
  <c r="AO33" i="9"/>
  <c r="AO34" i="9"/>
  <c r="AO35" i="9"/>
  <c r="AO36" i="9"/>
  <c r="AO37" i="9"/>
  <c r="AO38" i="9"/>
  <c r="AO39" i="9"/>
  <c r="AO40" i="9"/>
  <c r="AO41" i="9"/>
  <c r="AO42" i="9"/>
  <c r="AL3" i="9"/>
  <c r="AO4" i="9"/>
  <c r="AO5" i="9"/>
  <c r="AO6" i="9"/>
  <c r="AO7" i="9"/>
  <c r="AO8" i="9"/>
  <c r="AO9" i="9"/>
  <c r="AO10" i="9"/>
  <c r="AO11" i="9"/>
  <c r="AO12" i="9"/>
  <c r="AO13" i="9"/>
  <c r="AO14" i="9"/>
  <c r="AO15" i="9"/>
  <c r="AO16" i="9"/>
  <c r="AO17" i="9"/>
  <c r="AO18" i="9"/>
  <c r="AO19" i="9"/>
  <c r="AO20" i="9"/>
  <c r="AO21" i="9"/>
  <c r="AO22" i="9"/>
  <c r="AO23" i="9"/>
  <c r="AO3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22" i="9"/>
  <c r="AM23" i="9"/>
  <c r="AM24" i="9"/>
  <c r="AM25" i="9"/>
  <c r="AM26" i="9"/>
  <c r="AL2" i="9"/>
  <c r="AM3" i="9"/>
  <c r="AM4" i="9"/>
  <c r="AM5" i="9"/>
  <c r="AM6" i="9"/>
  <c r="AM7" i="9"/>
  <c r="AM8" i="9"/>
  <c r="AM9" i="9"/>
  <c r="AM10" i="9"/>
  <c r="AM11" i="9"/>
  <c r="AM12" i="9"/>
  <c r="AM13" i="9"/>
  <c r="AM14" i="9"/>
  <c r="AM15" i="9"/>
  <c r="AM16" i="9"/>
  <c r="AM17" i="9"/>
  <c r="AM18" i="9"/>
  <c r="AM19" i="9"/>
  <c r="AM20" i="9"/>
  <c r="AM21" i="9"/>
  <c r="AG12" i="9"/>
  <c r="AH12" i="9"/>
  <c r="AG13" i="9"/>
  <c r="AH13" i="9"/>
  <c r="AG14" i="9"/>
  <c r="AH14" i="9"/>
  <c r="AG15" i="9"/>
  <c r="AH15" i="9"/>
  <c r="AG16" i="9"/>
  <c r="AH16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23" i="9"/>
  <c r="AH23" i="9"/>
  <c r="AG24" i="9"/>
  <c r="AH24" i="9"/>
  <c r="AG25" i="9"/>
  <c r="AH25" i="9"/>
  <c r="AG26" i="9"/>
  <c r="AH26" i="9"/>
  <c r="AG27" i="9"/>
  <c r="AH27" i="9"/>
  <c r="AG28" i="9"/>
  <c r="AH28" i="9"/>
  <c r="AG29" i="9"/>
  <c r="AH29" i="9"/>
  <c r="AG30" i="9"/>
  <c r="AH30" i="9"/>
  <c r="AG31" i="9"/>
  <c r="AH31" i="9"/>
  <c r="AG32" i="9"/>
  <c r="AH32" i="9"/>
  <c r="AG33" i="9"/>
  <c r="AH33" i="9"/>
  <c r="AG34" i="9"/>
  <c r="AH34" i="9"/>
  <c r="AG35" i="9"/>
  <c r="AH35" i="9"/>
  <c r="AG36" i="9"/>
  <c r="AH36" i="9"/>
  <c r="AG37" i="9"/>
  <c r="AH37" i="9"/>
  <c r="AG38" i="9"/>
  <c r="AH38" i="9"/>
  <c r="AG39" i="9"/>
  <c r="AH39" i="9"/>
  <c r="AG40" i="9"/>
  <c r="AH40" i="9"/>
  <c r="AG41" i="9"/>
  <c r="AH41" i="9"/>
  <c r="AG42" i="9"/>
  <c r="AH42" i="9"/>
  <c r="AF4" i="9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E4" i="9"/>
  <c r="AE5" i="9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D4" i="9"/>
  <c r="AD5" i="9"/>
  <c r="AD6" i="9"/>
  <c r="AD7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Z4" i="9"/>
  <c r="AA4" i="9"/>
  <c r="Z5" i="9"/>
  <c r="AA5" i="9"/>
  <c r="Z6" i="9"/>
  <c r="AA6" i="9"/>
  <c r="Z7" i="9"/>
  <c r="AA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Z31" i="9"/>
  <c r="AA31" i="9"/>
  <c r="Z32" i="9"/>
  <c r="AA32" i="9"/>
  <c r="Z33" i="9"/>
  <c r="AA33" i="9"/>
  <c r="Z34" i="9"/>
  <c r="AA34" i="9"/>
  <c r="Z35" i="9"/>
  <c r="AA35" i="9"/>
  <c r="Z36" i="9"/>
  <c r="AA36" i="9"/>
  <c r="Z37" i="9"/>
  <c r="AA37" i="9"/>
  <c r="Z38" i="9"/>
  <c r="AA38" i="9"/>
  <c r="Z39" i="9"/>
  <c r="AA39" i="9"/>
  <c r="Z40" i="9"/>
  <c r="AA40" i="9"/>
  <c r="Z41" i="9"/>
  <c r="AA41" i="9"/>
  <c r="Z42" i="9"/>
  <c r="AA42" i="9"/>
  <c r="X4" i="9"/>
  <c r="Y4" i="9"/>
  <c r="X5" i="9"/>
  <c r="Y5" i="9"/>
  <c r="X6" i="9"/>
  <c r="Y6" i="9"/>
  <c r="X7" i="9"/>
  <c r="Y7" i="9"/>
  <c r="X8" i="9"/>
  <c r="Y8" i="9"/>
  <c r="X9" i="9"/>
  <c r="Y9" i="9"/>
  <c r="X10" i="9"/>
  <c r="Y10" i="9"/>
  <c r="X11" i="9"/>
  <c r="Y11" i="9"/>
  <c r="X12" i="9"/>
  <c r="Y12" i="9"/>
  <c r="X13" i="9"/>
  <c r="Y13" i="9"/>
  <c r="X14" i="9"/>
  <c r="Y14" i="9"/>
  <c r="X15" i="9"/>
  <c r="Y15" i="9"/>
  <c r="X16" i="9"/>
  <c r="Y16" i="9"/>
  <c r="X17" i="9"/>
  <c r="Y17" i="9"/>
  <c r="X18" i="9"/>
  <c r="Y18" i="9"/>
  <c r="X19" i="9"/>
  <c r="Y19" i="9"/>
  <c r="X20" i="9"/>
  <c r="Y20" i="9"/>
  <c r="X21" i="9"/>
  <c r="Y21" i="9"/>
  <c r="X22" i="9"/>
  <c r="Y22" i="9"/>
  <c r="X23" i="9"/>
  <c r="Y23" i="9"/>
  <c r="X24" i="9"/>
  <c r="Y24" i="9"/>
  <c r="X25" i="9"/>
  <c r="Y25" i="9"/>
  <c r="X26" i="9"/>
  <c r="Y26" i="9"/>
  <c r="X27" i="9"/>
  <c r="Y27" i="9"/>
  <c r="X28" i="9"/>
  <c r="Y28" i="9"/>
  <c r="X29" i="9"/>
  <c r="Y29" i="9"/>
  <c r="X30" i="9"/>
  <c r="Y30" i="9"/>
  <c r="X31" i="9"/>
  <c r="Y31" i="9"/>
  <c r="X32" i="9"/>
  <c r="Y32" i="9"/>
  <c r="X33" i="9"/>
  <c r="Y33" i="9"/>
  <c r="X34" i="9"/>
  <c r="Y34" i="9"/>
  <c r="X35" i="9"/>
  <c r="Y35" i="9"/>
  <c r="X36" i="9"/>
  <c r="Y36" i="9"/>
  <c r="X37" i="9"/>
  <c r="Y37" i="9"/>
  <c r="X38" i="9"/>
  <c r="Y38" i="9"/>
  <c r="X39" i="9"/>
  <c r="Y39" i="9"/>
  <c r="X40" i="9"/>
  <c r="Y40" i="9"/>
  <c r="X41" i="9"/>
  <c r="Y41" i="9"/>
  <c r="X42" i="9"/>
  <c r="Y42" i="9"/>
  <c r="AB4" i="9"/>
  <c r="AC4" i="9"/>
  <c r="AB5" i="9"/>
  <c r="AC5" i="9"/>
  <c r="AB6" i="9"/>
  <c r="AC6" i="9"/>
  <c r="AB7" i="9"/>
  <c r="AC7" i="9"/>
  <c r="AB8" i="9"/>
  <c r="AC8" i="9"/>
  <c r="AB9" i="9"/>
  <c r="AC9" i="9"/>
  <c r="AB10" i="9"/>
  <c r="AC10" i="9"/>
  <c r="AB11" i="9"/>
  <c r="AC11" i="9"/>
  <c r="AB12" i="9"/>
  <c r="AC12" i="9"/>
  <c r="AB13" i="9"/>
  <c r="AC13" i="9"/>
  <c r="AB14" i="9"/>
  <c r="AC14" i="9"/>
  <c r="AB15" i="9"/>
  <c r="AC15" i="9"/>
  <c r="AB16" i="9"/>
  <c r="AC16" i="9"/>
  <c r="AB17" i="9"/>
  <c r="AC17" i="9"/>
  <c r="AB18" i="9"/>
  <c r="AC18" i="9"/>
  <c r="AB19" i="9"/>
  <c r="AC19" i="9"/>
  <c r="AB20" i="9"/>
  <c r="AC20" i="9"/>
  <c r="AB21" i="9"/>
  <c r="AC21" i="9"/>
  <c r="AJ44" i="9"/>
  <c r="AT4" i="9"/>
  <c r="AT5" i="9"/>
  <c r="AT6" i="9"/>
  <c r="AT7" i="9"/>
  <c r="AT8" i="9"/>
  <c r="AT9" i="9"/>
  <c r="AT10" i="9"/>
  <c r="AT11" i="9"/>
  <c r="AT12" i="9"/>
  <c r="AT13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3" i="9"/>
  <c r="AM47" i="9"/>
  <c r="BB44" i="1"/>
  <c r="AM48" i="9"/>
  <c r="AO47" i="9"/>
  <c r="AO48" i="9"/>
  <c r="AQ47" i="9"/>
  <c r="AQ48" i="9"/>
  <c r="AB22" i="9"/>
  <c r="AC22" i="9"/>
  <c r="AB23" i="9"/>
  <c r="AC23" i="9"/>
  <c r="AB24" i="9"/>
  <c r="AC24" i="9"/>
  <c r="AB25" i="9"/>
  <c r="AC25" i="9"/>
  <c r="AB26" i="9"/>
  <c r="AC26" i="9"/>
  <c r="AB27" i="9"/>
  <c r="AC27" i="9"/>
  <c r="AB28" i="9"/>
  <c r="AC28" i="9"/>
  <c r="AB29" i="9"/>
  <c r="AC29" i="9"/>
  <c r="AB30" i="9"/>
  <c r="AC30" i="9"/>
  <c r="AB31" i="9"/>
  <c r="AC31" i="9"/>
  <c r="AB32" i="9"/>
  <c r="AC32" i="9"/>
  <c r="AB33" i="9"/>
  <c r="AC33" i="9"/>
  <c r="AB34" i="9"/>
  <c r="AC34" i="9"/>
  <c r="AB35" i="9"/>
  <c r="AC35" i="9"/>
  <c r="AB36" i="9"/>
  <c r="AC36" i="9"/>
  <c r="AB37" i="9"/>
  <c r="AC37" i="9"/>
  <c r="AB38" i="9"/>
  <c r="AC38" i="9"/>
  <c r="AB39" i="9"/>
  <c r="AC39" i="9"/>
  <c r="AB40" i="9"/>
  <c r="AC40" i="9"/>
  <c r="AB41" i="9"/>
  <c r="AC41" i="9"/>
  <c r="AB42" i="9"/>
  <c r="AC42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3" i="9"/>
  <c r="B42" i="9"/>
  <c r="C42" i="9"/>
  <c r="B4" i="9"/>
  <c r="C4" i="9"/>
  <c r="B5" i="9"/>
  <c r="C5" i="9"/>
  <c r="B6" i="9"/>
  <c r="C6" i="9"/>
  <c r="B7" i="9"/>
  <c r="C7" i="9"/>
  <c r="B8" i="9"/>
  <c r="C8" i="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B32" i="9"/>
  <c r="C32" i="9"/>
  <c r="B33" i="9"/>
  <c r="C33" i="9"/>
  <c r="B34" i="9"/>
  <c r="C34" i="9"/>
  <c r="B35" i="9"/>
  <c r="C35" i="9"/>
  <c r="B36" i="9"/>
  <c r="C36" i="9"/>
  <c r="B37" i="9"/>
  <c r="C37" i="9"/>
  <c r="B38" i="9"/>
  <c r="C38" i="9"/>
  <c r="B39" i="9"/>
  <c r="C39" i="9"/>
  <c r="B40" i="9"/>
  <c r="C40" i="9"/>
  <c r="B41" i="9"/>
  <c r="C41" i="9"/>
  <c r="C3" i="9"/>
  <c r="B3" i="9"/>
  <c r="C22" i="4"/>
  <c r="G50" i="1"/>
  <c r="F50" i="1"/>
  <c r="E50" i="1"/>
  <c r="H50" i="1"/>
  <c r="F51" i="1"/>
  <c r="F52" i="1"/>
  <c r="E51" i="1"/>
  <c r="E52" i="1"/>
  <c r="H52" i="1"/>
  <c r="CV45" i="2"/>
  <c r="CW45" i="2"/>
  <c r="CX45" i="2"/>
  <c r="BZ45" i="2"/>
  <c r="CR45" i="2"/>
  <c r="CO45" i="2"/>
  <c r="CJ45" i="2"/>
  <c r="CK5" i="2"/>
  <c r="CK45" i="2"/>
  <c r="CL45" i="2"/>
  <c r="CN45" i="2"/>
  <c r="CQ45" i="2"/>
  <c r="CU45" i="2"/>
  <c r="CI5" i="2"/>
  <c r="CI45" i="2"/>
  <c r="BD3" i="1"/>
  <c r="BC4" i="1"/>
  <c r="BD4" i="1"/>
  <c r="BC5" i="1"/>
  <c r="BD5" i="1"/>
  <c r="BC6" i="1"/>
  <c r="BD6" i="1"/>
  <c r="BC7" i="1"/>
  <c r="BD7" i="1"/>
  <c r="BC8" i="1"/>
  <c r="BD8" i="1"/>
  <c r="BC9" i="1"/>
  <c r="BD9" i="1"/>
  <c r="BC10" i="1"/>
  <c r="BD10" i="1"/>
  <c r="BC11" i="1"/>
  <c r="BD11" i="1"/>
  <c r="BC12" i="1"/>
  <c r="BD12" i="1"/>
  <c r="BC13" i="1"/>
  <c r="BD13" i="1"/>
  <c r="BC14" i="1"/>
  <c r="BD14" i="1"/>
  <c r="BC15" i="1"/>
  <c r="BD15" i="1"/>
  <c r="BC16" i="1"/>
  <c r="BD16" i="1"/>
  <c r="BC17" i="1"/>
  <c r="BD17" i="1"/>
  <c r="BC18" i="1"/>
  <c r="BD18" i="1"/>
  <c r="BC19" i="1"/>
  <c r="BD19" i="1"/>
  <c r="BC20" i="1"/>
  <c r="BD20" i="1"/>
  <c r="BC21" i="1"/>
  <c r="BD21" i="1"/>
  <c r="BC22" i="1"/>
  <c r="BD22" i="1"/>
  <c r="BC23" i="1"/>
  <c r="BD23" i="1"/>
  <c r="BC24" i="1"/>
  <c r="BD24" i="1"/>
  <c r="BC25" i="1"/>
  <c r="BD25" i="1"/>
  <c r="BC26" i="1"/>
  <c r="BD26" i="1"/>
  <c r="BC27" i="1"/>
  <c r="BD27" i="1"/>
  <c r="BC28" i="1"/>
  <c r="BD28" i="1"/>
  <c r="BC29" i="1"/>
  <c r="BD29" i="1"/>
  <c r="BC30" i="1"/>
  <c r="BD30" i="1"/>
  <c r="BC31" i="1"/>
  <c r="BD31" i="1"/>
  <c r="BC32" i="1"/>
  <c r="BD32" i="1"/>
  <c r="BC33" i="1"/>
  <c r="BD33" i="1"/>
  <c r="BC34" i="1"/>
  <c r="BD34" i="1"/>
  <c r="BC35" i="1"/>
  <c r="BD35" i="1"/>
  <c r="BC36" i="1"/>
  <c r="BD36" i="1"/>
  <c r="BC37" i="1"/>
  <c r="BD37" i="1"/>
  <c r="BC38" i="1"/>
  <c r="BD38" i="1"/>
  <c r="BC39" i="1"/>
  <c r="BD39" i="1"/>
  <c r="BC40" i="1"/>
  <c r="BD40" i="1"/>
  <c r="BC41" i="1"/>
  <c r="BD41" i="1"/>
  <c r="BC42" i="1"/>
  <c r="BD42" i="1"/>
  <c r="BC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3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" i="3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5" i="2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4" i="3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5" i="2"/>
  <c r="BV45" i="2"/>
  <c r="CB45" i="2"/>
  <c r="CC45" i="2"/>
  <c r="CD45" i="2"/>
  <c r="CE45" i="2"/>
  <c r="BS45" i="2"/>
  <c r="BJ3" i="1"/>
  <c r="BH3" i="1"/>
  <c r="BZ3" i="1"/>
  <c r="BK3" i="1"/>
  <c r="CA3" i="1"/>
  <c r="BL3" i="1"/>
  <c r="CB3" i="1"/>
  <c r="BP3" i="1"/>
  <c r="BQ3" i="1"/>
  <c r="BR3" i="1"/>
  <c r="BM3" i="1"/>
  <c r="BN3" i="1"/>
  <c r="CC3" i="1"/>
  <c r="BV3" i="1"/>
  <c r="BW3" i="1"/>
  <c r="BX3" i="1"/>
  <c r="BS3" i="1"/>
  <c r="BT3" i="1"/>
  <c r="CD3" i="1"/>
  <c r="CE3" i="1"/>
  <c r="CJ3" i="1"/>
  <c r="CK3" i="1"/>
  <c r="B37" i="8"/>
  <c r="C37" i="8"/>
  <c r="D37" i="8"/>
  <c r="B38" i="8"/>
  <c r="C38" i="8"/>
  <c r="D38" i="8"/>
  <c r="B39" i="8"/>
  <c r="C39" i="8"/>
  <c r="D39" i="8"/>
  <c r="B40" i="8"/>
  <c r="C40" i="8"/>
  <c r="D40" i="8"/>
  <c r="B41" i="8"/>
  <c r="C41" i="8"/>
  <c r="D41" i="8"/>
  <c r="B27" i="8"/>
  <c r="C27" i="8"/>
  <c r="D27" i="8"/>
  <c r="B28" i="8"/>
  <c r="C28" i="8"/>
  <c r="D28" i="8"/>
  <c r="B29" i="8"/>
  <c r="C29" i="8"/>
  <c r="D29" i="8"/>
  <c r="B30" i="8"/>
  <c r="C30" i="8"/>
  <c r="D30" i="8"/>
  <c r="B31" i="8"/>
  <c r="C31" i="8"/>
  <c r="D31" i="8"/>
  <c r="B32" i="8"/>
  <c r="C32" i="8"/>
  <c r="D32" i="8"/>
  <c r="B33" i="8"/>
  <c r="C33" i="8"/>
  <c r="D33" i="8"/>
  <c r="B34" i="8"/>
  <c r="C34" i="8"/>
  <c r="D34" i="8"/>
  <c r="B35" i="8"/>
  <c r="C35" i="8"/>
  <c r="D35" i="8"/>
  <c r="B36" i="8"/>
  <c r="C36" i="8"/>
  <c r="D36" i="8"/>
  <c r="B3" i="8"/>
  <c r="C3" i="8"/>
  <c r="D3" i="8"/>
  <c r="B4" i="8"/>
  <c r="C4" i="8"/>
  <c r="D4" i="8"/>
  <c r="B5" i="8"/>
  <c r="C5" i="8"/>
  <c r="D5" i="8"/>
  <c r="B6" i="8"/>
  <c r="C6" i="8"/>
  <c r="D6" i="8"/>
  <c r="B7" i="8"/>
  <c r="C7" i="8"/>
  <c r="D7" i="8"/>
  <c r="B8" i="8"/>
  <c r="C8" i="8"/>
  <c r="D8" i="8"/>
  <c r="B9" i="8"/>
  <c r="C9" i="8"/>
  <c r="D9" i="8"/>
  <c r="B10" i="8"/>
  <c r="C10" i="8"/>
  <c r="D10" i="8"/>
  <c r="B11" i="8"/>
  <c r="C11" i="8"/>
  <c r="D11" i="8"/>
  <c r="B12" i="8"/>
  <c r="C12" i="8"/>
  <c r="D12" i="8"/>
  <c r="B13" i="8"/>
  <c r="C13" i="8"/>
  <c r="D13" i="8"/>
  <c r="B14" i="8"/>
  <c r="C14" i="8"/>
  <c r="D14" i="8"/>
  <c r="B15" i="8"/>
  <c r="C15" i="8"/>
  <c r="D15" i="8"/>
  <c r="B16" i="8"/>
  <c r="C16" i="8"/>
  <c r="D16" i="8"/>
  <c r="B17" i="8"/>
  <c r="C17" i="8"/>
  <c r="D17" i="8"/>
  <c r="B18" i="8"/>
  <c r="C18" i="8"/>
  <c r="D18" i="8"/>
  <c r="B19" i="8"/>
  <c r="C19" i="8"/>
  <c r="D19" i="8"/>
  <c r="B20" i="8"/>
  <c r="C20" i="8"/>
  <c r="D20" i="8"/>
  <c r="B21" i="8"/>
  <c r="C21" i="8"/>
  <c r="D21" i="8"/>
  <c r="B22" i="8"/>
  <c r="C22" i="8"/>
  <c r="D22" i="8"/>
  <c r="B23" i="8"/>
  <c r="C23" i="8"/>
  <c r="D23" i="8"/>
  <c r="B24" i="8"/>
  <c r="C24" i="8"/>
  <c r="D24" i="8"/>
  <c r="B25" i="8"/>
  <c r="C25" i="8"/>
  <c r="D25" i="8"/>
  <c r="B26" i="8"/>
  <c r="C26" i="8"/>
  <c r="D26" i="8"/>
  <c r="C2" i="8"/>
  <c r="D2" i="8"/>
  <c r="B2" i="8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3" i="4"/>
  <c r="CF22" i="1"/>
  <c r="CE23" i="1"/>
  <c r="CE24" i="1"/>
  <c r="CE25" i="1"/>
  <c r="CE26" i="1"/>
  <c r="CE27" i="1"/>
  <c r="CE28" i="1"/>
  <c r="CE29" i="1"/>
  <c r="CE30" i="1"/>
  <c r="CE31" i="1"/>
  <c r="CE32" i="1"/>
  <c r="CE33" i="1"/>
  <c r="CE34" i="1"/>
  <c r="CE35" i="1"/>
  <c r="CE36" i="1"/>
  <c r="CE37" i="1"/>
  <c r="CE38" i="1"/>
  <c r="CE39" i="1"/>
  <c r="CE40" i="1"/>
  <c r="CE41" i="1"/>
  <c r="CE42" i="1"/>
  <c r="BE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Z22" i="1"/>
  <c r="CA22" i="1"/>
  <c r="CB22" i="1"/>
  <c r="CC22" i="1"/>
  <c r="CD22" i="1"/>
  <c r="CG22" i="1"/>
  <c r="CH22" i="1"/>
  <c r="CI22" i="1"/>
  <c r="CJ22" i="1"/>
  <c r="CK22" i="1"/>
  <c r="BJ4" i="1"/>
  <c r="BH4" i="1"/>
  <c r="BZ4" i="1"/>
  <c r="BK4" i="1"/>
  <c r="CA4" i="1"/>
  <c r="BL4" i="1"/>
  <c r="CB4" i="1"/>
  <c r="BP4" i="1"/>
  <c r="BQ4" i="1"/>
  <c r="BR4" i="1"/>
  <c r="BM4" i="1"/>
  <c r="BN4" i="1"/>
  <c r="CC4" i="1"/>
  <c r="BV4" i="1"/>
  <c r="BW4" i="1"/>
  <c r="BX4" i="1"/>
  <c r="BS4" i="1"/>
  <c r="BT4" i="1"/>
  <c r="CD4" i="1"/>
  <c r="CE4" i="1"/>
  <c r="BJ5" i="1"/>
  <c r="BH5" i="1"/>
  <c r="BZ5" i="1"/>
  <c r="BK5" i="1"/>
  <c r="CA5" i="1"/>
  <c r="BL5" i="1"/>
  <c r="CB5" i="1"/>
  <c r="BM5" i="1"/>
  <c r="BN5" i="1"/>
  <c r="BP5" i="1"/>
  <c r="BQ5" i="1"/>
  <c r="BR5" i="1"/>
  <c r="CC5" i="1"/>
  <c r="BS5" i="1"/>
  <c r="BT5" i="1"/>
  <c r="BV5" i="1"/>
  <c r="BW5" i="1"/>
  <c r="BX5" i="1"/>
  <c r="CD5" i="1"/>
  <c r="CE5" i="1"/>
  <c r="BJ6" i="1"/>
  <c r="BH6" i="1"/>
  <c r="BZ6" i="1"/>
  <c r="BK6" i="1"/>
  <c r="CA6" i="1"/>
  <c r="BL6" i="1"/>
  <c r="CB6" i="1"/>
  <c r="BM6" i="1"/>
  <c r="BN6" i="1"/>
  <c r="BP6" i="1"/>
  <c r="BQ6" i="1"/>
  <c r="BR6" i="1"/>
  <c r="CC6" i="1"/>
  <c r="BS6" i="1"/>
  <c r="BT6" i="1"/>
  <c r="BV6" i="1"/>
  <c r="BW6" i="1"/>
  <c r="BX6" i="1"/>
  <c r="CD6" i="1"/>
  <c r="CE6" i="1"/>
  <c r="BJ7" i="1"/>
  <c r="BH7" i="1"/>
  <c r="BZ7" i="1"/>
  <c r="BK7" i="1"/>
  <c r="CA7" i="1"/>
  <c r="BL7" i="1"/>
  <c r="CB7" i="1"/>
  <c r="BM7" i="1"/>
  <c r="BN7" i="1"/>
  <c r="BP7" i="1"/>
  <c r="BQ7" i="1"/>
  <c r="BR7" i="1"/>
  <c r="CC7" i="1"/>
  <c r="BS7" i="1"/>
  <c r="BT7" i="1"/>
  <c r="BV7" i="1"/>
  <c r="BW7" i="1"/>
  <c r="BX7" i="1"/>
  <c r="CD7" i="1"/>
  <c r="CE7" i="1"/>
  <c r="BL8" i="1"/>
  <c r="CB8" i="1"/>
  <c r="BK8" i="1"/>
  <c r="CA8" i="1"/>
  <c r="BJ8" i="1"/>
  <c r="BH8" i="1"/>
  <c r="BZ8" i="1"/>
  <c r="BM8" i="1"/>
  <c r="BN8" i="1"/>
  <c r="BP8" i="1"/>
  <c r="BQ8" i="1"/>
  <c r="BR8" i="1"/>
  <c r="CC8" i="1"/>
  <c r="BS8" i="1"/>
  <c r="BT8" i="1"/>
  <c r="BV8" i="1"/>
  <c r="BW8" i="1"/>
  <c r="BX8" i="1"/>
  <c r="CD8" i="1"/>
  <c r="CE8" i="1"/>
  <c r="BJ9" i="1"/>
  <c r="BH9" i="1"/>
  <c r="BZ9" i="1"/>
  <c r="BK9" i="1"/>
  <c r="CA9" i="1"/>
  <c r="BL9" i="1"/>
  <c r="CB9" i="1"/>
  <c r="BM9" i="1"/>
  <c r="BN9" i="1"/>
  <c r="BP9" i="1"/>
  <c r="BQ9" i="1"/>
  <c r="BR9" i="1"/>
  <c r="CC9" i="1"/>
  <c r="BS9" i="1"/>
  <c r="BT9" i="1"/>
  <c r="BV9" i="1"/>
  <c r="BW9" i="1"/>
  <c r="BX9" i="1"/>
  <c r="CD9" i="1"/>
  <c r="CE9" i="1"/>
  <c r="BJ10" i="1"/>
  <c r="BH10" i="1"/>
  <c r="BZ10" i="1"/>
  <c r="BK10" i="1"/>
  <c r="CA10" i="1"/>
  <c r="BL10" i="1"/>
  <c r="CB10" i="1"/>
  <c r="BM10" i="1"/>
  <c r="BN10" i="1"/>
  <c r="BP10" i="1"/>
  <c r="BQ10" i="1"/>
  <c r="BR10" i="1"/>
  <c r="CC10" i="1"/>
  <c r="BS10" i="1"/>
  <c r="BT10" i="1"/>
  <c r="BV10" i="1"/>
  <c r="BW10" i="1"/>
  <c r="BX10" i="1"/>
  <c r="CD10" i="1"/>
  <c r="CE10" i="1"/>
  <c r="BJ11" i="1"/>
  <c r="BH11" i="1"/>
  <c r="BZ11" i="1"/>
  <c r="BK11" i="1"/>
  <c r="CA11" i="1"/>
  <c r="BL11" i="1"/>
  <c r="CB11" i="1"/>
  <c r="BM11" i="1"/>
  <c r="BN11" i="1"/>
  <c r="BP11" i="1"/>
  <c r="BQ11" i="1"/>
  <c r="BR11" i="1"/>
  <c r="CC11" i="1"/>
  <c r="BS11" i="1"/>
  <c r="BT11" i="1"/>
  <c r="BV11" i="1"/>
  <c r="BW11" i="1"/>
  <c r="BX11" i="1"/>
  <c r="CD11" i="1"/>
  <c r="CE11" i="1"/>
  <c r="BJ12" i="1"/>
  <c r="BH12" i="1"/>
  <c r="BZ12" i="1"/>
  <c r="BK12" i="1"/>
  <c r="CA12" i="1"/>
  <c r="BL12" i="1"/>
  <c r="CB12" i="1"/>
  <c r="BM12" i="1"/>
  <c r="BN12" i="1"/>
  <c r="BP12" i="1"/>
  <c r="BQ12" i="1"/>
  <c r="BR12" i="1"/>
  <c r="CC12" i="1"/>
  <c r="BS12" i="1"/>
  <c r="BT12" i="1"/>
  <c r="BV12" i="1"/>
  <c r="BW12" i="1"/>
  <c r="BX12" i="1"/>
  <c r="CD12" i="1"/>
  <c r="CE12" i="1"/>
  <c r="BJ13" i="1"/>
  <c r="BH13" i="1"/>
  <c r="BZ13" i="1"/>
  <c r="BK13" i="1"/>
  <c r="CA13" i="1"/>
  <c r="BL13" i="1"/>
  <c r="CB13" i="1"/>
  <c r="BM13" i="1"/>
  <c r="BN13" i="1"/>
  <c r="BP13" i="1"/>
  <c r="BQ13" i="1"/>
  <c r="BR13" i="1"/>
  <c r="CC13" i="1"/>
  <c r="BS13" i="1"/>
  <c r="BT13" i="1"/>
  <c r="BV13" i="1"/>
  <c r="BW13" i="1"/>
  <c r="BX13" i="1"/>
  <c r="CD13" i="1"/>
  <c r="CE13" i="1"/>
  <c r="BK14" i="1"/>
  <c r="CA14" i="1"/>
  <c r="BJ14" i="1"/>
  <c r="BH14" i="1"/>
  <c r="BZ14" i="1"/>
  <c r="BL14" i="1"/>
  <c r="CB14" i="1"/>
  <c r="BM14" i="1"/>
  <c r="BN14" i="1"/>
  <c r="BP14" i="1"/>
  <c r="BQ14" i="1"/>
  <c r="BR14" i="1"/>
  <c r="CC14" i="1"/>
  <c r="BS14" i="1"/>
  <c r="BT14" i="1"/>
  <c r="BV14" i="1"/>
  <c r="BW14" i="1"/>
  <c r="BX14" i="1"/>
  <c r="CD14" i="1"/>
  <c r="CE14" i="1"/>
  <c r="BJ15" i="1"/>
  <c r="BH15" i="1"/>
  <c r="BZ15" i="1"/>
  <c r="BK15" i="1"/>
  <c r="CA15" i="1"/>
  <c r="BL15" i="1"/>
  <c r="CB15" i="1"/>
  <c r="BM15" i="1"/>
  <c r="BN15" i="1"/>
  <c r="BP15" i="1"/>
  <c r="BQ15" i="1"/>
  <c r="BR15" i="1"/>
  <c r="CC15" i="1"/>
  <c r="BS15" i="1"/>
  <c r="BT15" i="1"/>
  <c r="BV15" i="1"/>
  <c r="BW15" i="1"/>
  <c r="BX15" i="1"/>
  <c r="CD15" i="1"/>
  <c r="CE15" i="1"/>
  <c r="BJ16" i="1"/>
  <c r="BH16" i="1"/>
  <c r="BZ16" i="1"/>
  <c r="BK16" i="1"/>
  <c r="CA16" i="1"/>
  <c r="BL16" i="1"/>
  <c r="CB16" i="1"/>
  <c r="BM16" i="1"/>
  <c r="BN16" i="1"/>
  <c r="BP16" i="1"/>
  <c r="BQ16" i="1"/>
  <c r="BR16" i="1"/>
  <c r="CC16" i="1"/>
  <c r="BS16" i="1"/>
  <c r="BT16" i="1"/>
  <c r="BV16" i="1"/>
  <c r="BW16" i="1"/>
  <c r="BX16" i="1"/>
  <c r="CD16" i="1"/>
  <c r="CE16" i="1"/>
  <c r="BJ17" i="1"/>
  <c r="BH17" i="1"/>
  <c r="BZ17" i="1"/>
  <c r="BK17" i="1"/>
  <c r="CA17" i="1"/>
  <c r="BL17" i="1"/>
  <c r="CB17" i="1"/>
  <c r="BM17" i="1"/>
  <c r="BN17" i="1"/>
  <c r="BP17" i="1"/>
  <c r="BQ17" i="1"/>
  <c r="BR17" i="1"/>
  <c r="CC17" i="1"/>
  <c r="BS17" i="1"/>
  <c r="BT17" i="1"/>
  <c r="BV17" i="1"/>
  <c r="BW17" i="1"/>
  <c r="BX17" i="1"/>
  <c r="CD17" i="1"/>
  <c r="CE17" i="1"/>
  <c r="BJ18" i="1"/>
  <c r="BH18" i="1"/>
  <c r="BZ18" i="1"/>
  <c r="BK18" i="1"/>
  <c r="CA18" i="1"/>
  <c r="BL18" i="1"/>
  <c r="CB18" i="1"/>
  <c r="BM18" i="1"/>
  <c r="BN18" i="1"/>
  <c r="BP18" i="1"/>
  <c r="BQ18" i="1"/>
  <c r="BR18" i="1"/>
  <c r="CC18" i="1"/>
  <c r="BS18" i="1"/>
  <c r="BT18" i="1"/>
  <c r="BV18" i="1"/>
  <c r="BW18" i="1"/>
  <c r="BX18" i="1"/>
  <c r="CD18" i="1"/>
  <c r="CE18" i="1"/>
  <c r="BJ19" i="1"/>
  <c r="BH19" i="1"/>
  <c r="BZ19" i="1"/>
  <c r="BK19" i="1"/>
  <c r="CA19" i="1"/>
  <c r="BL19" i="1"/>
  <c r="CB19" i="1"/>
  <c r="BM19" i="1"/>
  <c r="BN19" i="1"/>
  <c r="BP19" i="1"/>
  <c r="BQ19" i="1"/>
  <c r="BR19" i="1"/>
  <c r="CC19" i="1"/>
  <c r="BS19" i="1"/>
  <c r="BT19" i="1"/>
  <c r="BV19" i="1"/>
  <c r="BW19" i="1"/>
  <c r="BX19" i="1"/>
  <c r="CD19" i="1"/>
  <c r="CE19" i="1"/>
  <c r="BJ20" i="1"/>
  <c r="BH20" i="1"/>
  <c r="BZ20" i="1"/>
  <c r="BK20" i="1"/>
  <c r="CA20" i="1"/>
  <c r="BL20" i="1"/>
  <c r="CB20" i="1"/>
  <c r="BM20" i="1"/>
  <c r="BN20" i="1"/>
  <c r="BP20" i="1"/>
  <c r="BQ20" i="1"/>
  <c r="BR20" i="1"/>
  <c r="CC20" i="1"/>
  <c r="BS20" i="1"/>
  <c r="BT20" i="1"/>
  <c r="BV20" i="1"/>
  <c r="BW20" i="1"/>
  <c r="BX20" i="1"/>
  <c r="CD20" i="1"/>
  <c r="CE20" i="1"/>
  <c r="BH21" i="1"/>
  <c r="BJ21" i="1"/>
  <c r="BZ21" i="1"/>
  <c r="BK21" i="1"/>
  <c r="CA21" i="1"/>
  <c r="BL21" i="1"/>
  <c r="CB21" i="1"/>
  <c r="BM21" i="1"/>
  <c r="BN21" i="1"/>
  <c r="BP21" i="1"/>
  <c r="BQ21" i="1"/>
  <c r="BR21" i="1"/>
  <c r="CC21" i="1"/>
  <c r="BS21" i="1"/>
  <c r="BT21" i="1"/>
  <c r="BV21" i="1"/>
  <c r="BW21" i="1"/>
  <c r="BX21" i="1"/>
  <c r="CD21" i="1"/>
  <c r="CE21" i="1"/>
  <c r="CM22" i="1"/>
  <c r="CO22" i="1"/>
  <c r="CP22" i="1"/>
  <c r="CQ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CR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CS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CT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CU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CV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CW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CX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CY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CZ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DA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DB22" i="1"/>
  <c r="BV23" i="1"/>
  <c r="BV24" i="1"/>
  <c r="BV25" i="1"/>
  <c r="BV26" i="1"/>
  <c r="BV27" i="1"/>
  <c r="BV28" i="1"/>
  <c r="BV29" i="1"/>
  <c r="BV30" i="1"/>
  <c r="BV31" i="1"/>
  <c r="BV32" i="1"/>
  <c r="BV33" i="1"/>
  <c r="BV34" i="1"/>
  <c r="BV35" i="1"/>
  <c r="BV36" i="1"/>
  <c r="BV37" i="1"/>
  <c r="BV38" i="1"/>
  <c r="BV39" i="1"/>
  <c r="BV40" i="1"/>
  <c r="BV41" i="1"/>
  <c r="BV42" i="1"/>
  <c r="DC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DD22" i="1"/>
  <c r="BX23" i="1"/>
  <c r="BX24" i="1"/>
  <c r="BX25" i="1"/>
  <c r="BX26" i="1"/>
  <c r="BX27" i="1"/>
  <c r="BX28" i="1"/>
  <c r="BX29" i="1"/>
  <c r="BX30" i="1"/>
  <c r="BX31" i="1"/>
  <c r="BX32" i="1"/>
  <c r="BX33" i="1"/>
  <c r="BX34" i="1"/>
  <c r="BX35" i="1"/>
  <c r="BX36" i="1"/>
  <c r="BX37" i="1"/>
  <c r="BX38" i="1"/>
  <c r="BX39" i="1"/>
  <c r="BX40" i="1"/>
  <c r="BX41" i="1"/>
  <c r="BX42" i="1"/>
  <c r="DE22" i="1"/>
  <c r="BE23" i="1"/>
  <c r="BG23" i="1"/>
  <c r="BI23" i="1"/>
  <c r="BO23" i="1"/>
  <c r="BU23" i="1"/>
  <c r="BZ23" i="1"/>
  <c r="CA23" i="1"/>
  <c r="CB23" i="1"/>
  <c r="CC23" i="1"/>
  <c r="CD23" i="1"/>
  <c r="CF23" i="1"/>
  <c r="CG23" i="1"/>
  <c r="CH23" i="1"/>
  <c r="CI23" i="1"/>
  <c r="CJ23" i="1"/>
  <c r="CK23" i="1"/>
  <c r="CM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BE24" i="1"/>
  <c r="BG24" i="1"/>
  <c r="BI24" i="1"/>
  <c r="BO24" i="1"/>
  <c r="BU24" i="1"/>
  <c r="BZ24" i="1"/>
  <c r="CA24" i="1"/>
  <c r="CB24" i="1"/>
  <c r="CC24" i="1"/>
  <c r="CD24" i="1"/>
  <c r="CF24" i="1"/>
  <c r="CG24" i="1"/>
  <c r="CH24" i="1"/>
  <c r="CI24" i="1"/>
  <c r="CJ24" i="1"/>
  <c r="CK24" i="1"/>
  <c r="CM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BE25" i="1"/>
  <c r="BG25" i="1"/>
  <c r="BI25" i="1"/>
  <c r="BO25" i="1"/>
  <c r="BU25" i="1"/>
  <c r="BZ25" i="1"/>
  <c r="CA25" i="1"/>
  <c r="CB25" i="1"/>
  <c r="CC25" i="1"/>
  <c r="CD25" i="1"/>
  <c r="CF25" i="1"/>
  <c r="CG25" i="1"/>
  <c r="CH25" i="1"/>
  <c r="CI25" i="1"/>
  <c r="CJ25" i="1"/>
  <c r="CK25" i="1"/>
  <c r="CM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BE26" i="1"/>
  <c r="BG26" i="1"/>
  <c r="BI26" i="1"/>
  <c r="BO26" i="1"/>
  <c r="BU26" i="1"/>
  <c r="BZ26" i="1"/>
  <c r="CA26" i="1"/>
  <c r="CB26" i="1"/>
  <c r="CC26" i="1"/>
  <c r="CD26" i="1"/>
  <c r="CF26" i="1"/>
  <c r="CG26" i="1"/>
  <c r="CH26" i="1"/>
  <c r="CI26" i="1"/>
  <c r="CJ26" i="1"/>
  <c r="CK26" i="1"/>
  <c r="CM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BE27" i="1"/>
  <c r="BG27" i="1"/>
  <c r="BI27" i="1"/>
  <c r="BO27" i="1"/>
  <c r="BU27" i="1"/>
  <c r="BZ27" i="1"/>
  <c r="CA27" i="1"/>
  <c r="CB27" i="1"/>
  <c r="CC27" i="1"/>
  <c r="CD27" i="1"/>
  <c r="CF27" i="1"/>
  <c r="CG27" i="1"/>
  <c r="CH27" i="1"/>
  <c r="CI27" i="1"/>
  <c r="CJ27" i="1"/>
  <c r="CK27" i="1"/>
  <c r="CM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BE28" i="1"/>
  <c r="BG28" i="1"/>
  <c r="BI28" i="1"/>
  <c r="BO28" i="1"/>
  <c r="BU28" i="1"/>
  <c r="BZ28" i="1"/>
  <c r="CA28" i="1"/>
  <c r="CB28" i="1"/>
  <c r="CC28" i="1"/>
  <c r="CD28" i="1"/>
  <c r="CF28" i="1"/>
  <c r="CG28" i="1"/>
  <c r="CH28" i="1"/>
  <c r="CI28" i="1"/>
  <c r="CJ28" i="1"/>
  <c r="CK28" i="1"/>
  <c r="CM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BE29" i="1"/>
  <c r="BG29" i="1"/>
  <c r="BI29" i="1"/>
  <c r="BO29" i="1"/>
  <c r="BU29" i="1"/>
  <c r="BZ29" i="1"/>
  <c r="CA29" i="1"/>
  <c r="CB29" i="1"/>
  <c r="CC29" i="1"/>
  <c r="CD29" i="1"/>
  <c r="CF29" i="1"/>
  <c r="CG29" i="1"/>
  <c r="CH29" i="1"/>
  <c r="CI29" i="1"/>
  <c r="CJ29" i="1"/>
  <c r="CK29" i="1"/>
  <c r="CM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BE30" i="1"/>
  <c r="BG30" i="1"/>
  <c r="BI30" i="1"/>
  <c r="BO30" i="1"/>
  <c r="BU30" i="1"/>
  <c r="BZ30" i="1"/>
  <c r="CA30" i="1"/>
  <c r="CB30" i="1"/>
  <c r="CC30" i="1"/>
  <c r="CD30" i="1"/>
  <c r="CF30" i="1"/>
  <c r="CG30" i="1"/>
  <c r="CH30" i="1"/>
  <c r="CI30" i="1"/>
  <c r="CJ30" i="1"/>
  <c r="CK30" i="1"/>
  <c r="CM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BE31" i="1"/>
  <c r="BG31" i="1"/>
  <c r="BI31" i="1"/>
  <c r="BO31" i="1"/>
  <c r="BU31" i="1"/>
  <c r="BZ31" i="1"/>
  <c r="CA31" i="1"/>
  <c r="CB31" i="1"/>
  <c r="CC31" i="1"/>
  <c r="CD31" i="1"/>
  <c r="CF31" i="1"/>
  <c r="CG31" i="1"/>
  <c r="CH31" i="1"/>
  <c r="CI31" i="1"/>
  <c r="CJ31" i="1"/>
  <c r="CK31" i="1"/>
  <c r="CM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BE32" i="1"/>
  <c r="BG32" i="1"/>
  <c r="BI32" i="1"/>
  <c r="BO32" i="1"/>
  <c r="BU32" i="1"/>
  <c r="BZ32" i="1"/>
  <c r="CA32" i="1"/>
  <c r="CB32" i="1"/>
  <c r="CC32" i="1"/>
  <c r="CD32" i="1"/>
  <c r="CF32" i="1"/>
  <c r="CG32" i="1"/>
  <c r="CH32" i="1"/>
  <c r="CI32" i="1"/>
  <c r="CJ32" i="1"/>
  <c r="CK32" i="1"/>
  <c r="CM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BE33" i="1"/>
  <c r="BG33" i="1"/>
  <c r="BI33" i="1"/>
  <c r="BO33" i="1"/>
  <c r="BU33" i="1"/>
  <c r="BZ33" i="1"/>
  <c r="CA33" i="1"/>
  <c r="CB33" i="1"/>
  <c r="CC33" i="1"/>
  <c r="CD33" i="1"/>
  <c r="CF33" i="1"/>
  <c r="CG33" i="1"/>
  <c r="CH33" i="1"/>
  <c r="CI33" i="1"/>
  <c r="CJ33" i="1"/>
  <c r="CK33" i="1"/>
  <c r="CM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BE34" i="1"/>
  <c r="BG34" i="1"/>
  <c r="BI34" i="1"/>
  <c r="BO34" i="1"/>
  <c r="BU34" i="1"/>
  <c r="BZ34" i="1"/>
  <c r="CA34" i="1"/>
  <c r="CB34" i="1"/>
  <c r="CC34" i="1"/>
  <c r="CD34" i="1"/>
  <c r="CF34" i="1"/>
  <c r="CG34" i="1"/>
  <c r="CH34" i="1"/>
  <c r="CI34" i="1"/>
  <c r="CJ34" i="1"/>
  <c r="CK34" i="1"/>
  <c r="CM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BE35" i="1"/>
  <c r="BG35" i="1"/>
  <c r="BI35" i="1"/>
  <c r="BO35" i="1"/>
  <c r="BU35" i="1"/>
  <c r="BZ35" i="1"/>
  <c r="CA35" i="1"/>
  <c r="CB35" i="1"/>
  <c r="CC35" i="1"/>
  <c r="CD35" i="1"/>
  <c r="CF35" i="1"/>
  <c r="CG35" i="1"/>
  <c r="CH35" i="1"/>
  <c r="CI35" i="1"/>
  <c r="CJ35" i="1"/>
  <c r="CK35" i="1"/>
  <c r="CM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BE36" i="1"/>
  <c r="BG36" i="1"/>
  <c r="BI36" i="1"/>
  <c r="BO36" i="1"/>
  <c r="BU36" i="1"/>
  <c r="BZ36" i="1"/>
  <c r="CA36" i="1"/>
  <c r="CB36" i="1"/>
  <c r="CC36" i="1"/>
  <c r="CD36" i="1"/>
  <c r="CF36" i="1"/>
  <c r="CG36" i="1"/>
  <c r="CH36" i="1"/>
  <c r="CI36" i="1"/>
  <c r="CJ36" i="1"/>
  <c r="CK36" i="1"/>
  <c r="CM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BE37" i="1"/>
  <c r="BG37" i="1"/>
  <c r="BI37" i="1"/>
  <c r="BO37" i="1"/>
  <c r="BU37" i="1"/>
  <c r="BZ37" i="1"/>
  <c r="CA37" i="1"/>
  <c r="CB37" i="1"/>
  <c r="CC37" i="1"/>
  <c r="CD37" i="1"/>
  <c r="CF37" i="1"/>
  <c r="CG37" i="1"/>
  <c r="CH37" i="1"/>
  <c r="CI37" i="1"/>
  <c r="CJ37" i="1"/>
  <c r="CK37" i="1"/>
  <c r="CM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BE38" i="1"/>
  <c r="BG38" i="1"/>
  <c r="BI38" i="1"/>
  <c r="BO38" i="1"/>
  <c r="BU38" i="1"/>
  <c r="BZ38" i="1"/>
  <c r="CA38" i="1"/>
  <c r="CB38" i="1"/>
  <c r="CC38" i="1"/>
  <c r="CD38" i="1"/>
  <c r="CF38" i="1"/>
  <c r="CG38" i="1"/>
  <c r="CH38" i="1"/>
  <c r="CI38" i="1"/>
  <c r="CJ38" i="1"/>
  <c r="CK38" i="1"/>
  <c r="CM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BE39" i="1"/>
  <c r="BG39" i="1"/>
  <c r="BI39" i="1"/>
  <c r="BO39" i="1"/>
  <c r="BU39" i="1"/>
  <c r="BZ39" i="1"/>
  <c r="CA39" i="1"/>
  <c r="CB39" i="1"/>
  <c r="CC39" i="1"/>
  <c r="CD39" i="1"/>
  <c r="CF39" i="1"/>
  <c r="CG39" i="1"/>
  <c r="CH39" i="1"/>
  <c r="CI39" i="1"/>
  <c r="CJ39" i="1"/>
  <c r="CK39" i="1"/>
  <c r="CM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BE40" i="1"/>
  <c r="BG40" i="1"/>
  <c r="BI40" i="1"/>
  <c r="BO40" i="1"/>
  <c r="BU40" i="1"/>
  <c r="BZ40" i="1"/>
  <c r="CA40" i="1"/>
  <c r="CB40" i="1"/>
  <c r="CC40" i="1"/>
  <c r="CD40" i="1"/>
  <c r="CF40" i="1"/>
  <c r="CG40" i="1"/>
  <c r="CH40" i="1"/>
  <c r="CI40" i="1"/>
  <c r="CJ40" i="1"/>
  <c r="CK40" i="1"/>
  <c r="CM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BE41" i="1"/>
  <c r="BG41" i="1"/>
  <c r="BI41" i="1"/>
  <c r="BO41" i="1"/>
  <c r="BU41" i="1"/>
  <c r="BZ41" i="1"/>
  <c r="CA41" i="1"/>
  <c r="CB41" i="1"/>
  <c r="CC41" i="1"/>
  <c r="CD41" i="1"/>
  <c r="CF41" i="1"/>
  <c r="CG41" i="1"/>
  <c r="CH41" i="1"/>
  <c r="CI41" i="1"/>
  <c r="CJ41" i="1"/>
  <c r="CK41" i="1"/>
  <c r="CM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BE42" i="1"/>
  <c r="BG42" i="1"/>
  <c r="BI42" i="1"/>
  <c r="BO42" i="1"/>
  <c r="BU42" i="1"/>
  <c r="BZ42" i="1"/>
  <c r="CA42" i="1"/>
  <c r="CB42" i="1"/>
  <c r="CC42" i="1"/>
  <c r="CD42" i="1"/>
  <c r="CF42" i="1"/>
  <c r="CG42" i="1"/>
  <c r="CH42" i="1"/>
  <c r="CI42" i="1"/>
  <c r="CJ42" i="1"/>
  <c r="CK42" i="1"/>
  <c r="CM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BB66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M21" i="1"/>
  <c r="CJ21" i="1"/>
  <c r="CK21" i="1"/>
  <c r="CH21" i="1"/>
  <c r="CI21" i="1"/>
  <c r="CF21" i="1"/>
  <c r="CG21" i="1"/>
  <c r="BU21" i="1"/>
  <c r="BO21" i="1"/>
  <c r="BI21" i="1"/>
  <c r="BE21" i="1"/>
  <c r="BG21" i="1"/>
  <c r="BE3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C75" i="1"/>
  <c r="BI3" i="1"/>
  <c r="BI4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C73" i="1"/>
  <c r="BG3" i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C72" i="1"/>
  <c r="BU3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S71" i="1"/>
  <c r="BO3" i="1"/>
  <c r="BO4" i="1"/>
  <c r="BO5" i="1"/>
  <c r="BO6" i="1"/>
  <c r="BO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M71" i="1"/>
  <c r="BC71" i="1"/>
  <c r="BX67" i="1"/>
  <c r="BX68" i="1"/>
  <c r="BW67" i="1"/>
  <c r="BW68" i="1"/>
  <c r="BV67" i="1"/>
  <c r="BV68" i="1"/>
  <c r="BU67" i="1"/>
  <c r="BU68" i="1"/>
  <c r="BT67" i="1"/>
  <c r="BT68" i="1"/>
  <c r="BS67" i="1"/>
  <c r="BS68" i="1"/>
  <c r="BR67" i="1"/>
  <c r="BR68" i="1"/>
  <c r="BQ67" i="1"/>
  <c r="BQ68" i="1"/>
  <c r="BP67" i="1"/>
  <c r="BP68" i="1"/>
  <c r="BO67" i="1"/>
  <c r="BO68" i="1"/>
  <c r="BN67" i="1"/>
  <c r="BN68" i="1"/>
  <c r="BM67" i="1"/>
  <c r="BM68" i="1"/>
  <c r="BL67" i="1"/>
  <c r="BL68" i="1"/>
  <c r="BK67" i="1"/>
  <c r="BK68" i="1"/>
  <c r="BJ67" i="1"/>
  <c r="BJ68" i="1"/>
  <c r="BH67" i="1"/>
  <c r="BH68" i="1"/>
  <c r="BF67" i="1"/>
  <c r="BF68" i="1"/>
  <c r="BD67" i="1"/>
  <c r="BD68" i="1"/>
  <c r="BC67" i="1"/>
  <c r="BC68" i="1"/>
  <c r="CJ4" i="1"/>
  <c r="CK4" i="1"/>
  <c r="CJ5" i="1"/>
  <c r="CK5" i="1"/>
  <c r="CJ6" i="1"/>
  <c r="CK6" i="1"/>
  <c r="CJ7" i="1"/>
  <c r="CK7" i="1"/>
  <c r="CJ8" i="1"/>
  <c r="CK8" i="1"/>
  <c r="CJ9" i="1"/>
  <c r="CK9" i="1"/>
  <c r="CJ10" i="1"/>
  <c r="CK10" i="1"/>
  <c r="CJ11" i="1"/>
  <c r="CK11" i="1"/>
  <c r="CJ12" i="1"/>
  <c r="CK12" i="1"/>
  <c r="CJ13" i="1"/>
  <c r="CK13" i="1"/>
  <c r="CJ14" i="1"/>
  <c r="CK14" i="1"/>
  <c r="CJ15" i="1"/>
  <c r="CK15" i="1"/>
  <c r="CJ16" i="1"/>
  <c r="CK16" i="1"/>
  <c r="CJ17" i="1"/>
  <c r="CK17" i="1"/>
  <c r="CJ18" i="1"/>
  <c r="CK18" i="1"/>
  <c r="CJ19" i="1"/>
  <c r="CK19" i="1"/>
  <c r="CJ20" i="1"/>
  <c r="CK20" i="1"/>
  <c r="BC62" i="1"/>
  <c r="BF62" i="1"/>
  <c r="BJ62" i="1"/>
  <c r="CH3" i="1"/>
  <c r="CI3" i="1"/>
  <c r="CH4" i="1"/>
  <c r="CI4" i="1"/>
  <c r="CH5" i="1"/>
  <c r="CI5" i="1"/>
  <c r="CH6" i="1"/>
  <c r="CI6" i="1"/>
  <c r="CH7" i="1"/>
  <c r="CI7" i="1"/>
  <c r="CH8" i="1"/>
  <c r="CI8" i="1"/>
  <c r="CH9" i="1"/>
  <c r="CI9" i="1"/>
  <c r="CH10" i="1"/>
  <c r="CI10" i="1"/>
  <c r="CH11" i="1"/>
  <c r="CI11" i="1"/>
  <c r="CH12" i="1"/>
  <c r="CI12" i="1"/>
  <c r="CH13" i="1"/>
  <c r="CI13" i="1"/>
  <c r="CH14" i="1"/>
  <c r="CI14" i="1"/>
  <c r="CH15" i="1"/>
  <c r="CI15" i="1"/>
  <c r="CH16" i="1"/>
  <c r="CI16" i="1"/>
  <c r="CH17" i="1"/>
  <c r="CI17" i="1"/>
  <c r="CH18" i="1"/>
  <c r="CI18" i="1"/>
  <c r="CH19" i="1"/>
  <c r="CI19" i="1"/>
  <c r="CH20" i="1"/>
  <c r="CI20" i="1"/>
  <c r="BC61" i="1"/>
  <c r="BF61" i="1"/>
  <c r="BJ61" i="1"/>
  <c r="CF3" i="1"/>
  <c r="CG3" i="1"/>
  <c r="CF4" i="1"/>
  <c r="CG4" i="1"/>
  <c r="CF5" i="1"/>
  <c r="CG5" i="1"/>
  <c r="CF6" i="1"/>
  <c r="CG6" i="1"/>
  <c r="CF7" i="1"/>
  <c r="CG7" i="1"/>
  <c r="CF8" i="1"/>
  <c r="CG8" i="1"/>
  <c r="CF9" i="1"/>
  <c r="CG9" i="1"/>
  <c r="CF10" i="1"/>
  <c r="CG10" i="1"/>
  <c r="CF11" i="1"/>
  <c r="CG11" i="1"/>
  <c r="CF12" i="1"/>
  <c r="CG12" i="1"/>
  <c r="CF13" i="1"/>
  <c r="CG13" i="1"/>
  <c r="CF14" i="1"/>
  <c r="CG14" i="1"/>
  <c r="CF15" i="1"/>
  <c r="CG15" i="1"/>
  <c r="CF16" i="1"/>
  <c r="CG16" i="1"/>
  <c r="CF17" i="1"/>
  <c r="CG17" i="1"/>
  <c r="CF18" i="1"/>
  <c r="CG18" i="1"/>
  <c r="CF19" i="1"/>
  <c r="CG19" i="1"/>
  <c r="CF20" i="1"/>
  <c r="CG20" i="1"/>
  <c r="BC60" i="1"/>
  <c r="BF60" i="1"/>
  <c r="BJ60" i="1"/>
  <c r="CC56" i="1"/>
  <c r="CE55" i="1"/>
  <c r="CC55" i="1"/>
  <c r="BC49" i="1"/>
  <c r="BC44" i="1"/>
  <c r="BC50" i="1"/>
  <c r="BC51" i="1"/>
  <c r="BD49" i="1"/>
  <c r="BD44" i="1"/>
  <c r="BD50" i="1"/>
  <c r="BD51" i="1"/>
  <c r="BF49" i="1"/>
  <c r="BF44" i="1"/>
  <c r="BF50" i="1"/>
  <c r="BF51" i="1"/>
  <c r="BH49" i="1"/>
  <c r="BH44" i="1"/>
  <c r="BH50" i="1"/>
  <c r="BH51" i="1"/>
  <c r="BJ49" i="1"/>
  <c r="BJ44" i="1"/>
  <c r="BJ50" i="1"/>
  <c r="BJ51" i="1"/>
  <c r="BK49" i="1"/>
  <c r="BK44" i="1"/>
  <c r="BK50" i="1"/>
  <c r="BK51" i="1"/>
  <c r="BL49" i="1"/>
  <c r="BL44" i="1"/>
  <c r="BL50" i="1"/>
  <c r="BL51" i="1"/>
  <c r="BM49" i="1"/>
  <c r="BM44" i="1"/>
  <c r="BM50" i="1"/>
  <c r="BM51" i="1"/>
  <c r="BN49" i="1"/>
  <c r="BN44" i="1"/>
  <c r="BN50" i="1"/>
  <c r="BN51" i="1"/>
  <c r="BP49" i="1"/>
  <c r="BP44" i="1"/>
  <c r="BP50" i="1"/>
  <c r="BP51" i="1"/>
  <c r="BR49" i="1"/>
  <c r="BR44" i="1"/>
  <c r="BR50" i="1"/>
  <c r="BR51" i="1"/>
  <c r="BS49" i="1"/>
  <c r="BS44" i="1"/>
  <c r="BS50" i="1"/>
  <c r="BS51" i="1"/>
  <c r="BT49" i="1"/>
  <c r="BT44" i="1"/>
  <c r="BT50" i="1"/>
  <c r="BT51" i="1"/>
  <c r="BV49" i="1"/>
  <c r="BV44" i="1"/>
  <c r="BV50" i="1"/>
  <c r="BV51" i="1"/>
  <c r="BX49" i="1"/>
  <c r="BX44" i="1"/>
  <c r="BX50" i="1"/>
  <c r="BX51" i="1"/>
  <c r="BC52" i="1"/>
  <c r="BC55" i="1"/>
  <c r="BD55" i="1"/>
  <c r="CE54" i="1"/>
  <c r="CC54" i="1"/>
  <c r="BC54" i="1"/>
  <c r="BD54" i="1"/>
  <c r="CE53" i="1"/>
  <c r="CC53" i="1"/>
  <c r="BC53" i="1"/>
  <c r="BD53" i="1"/>
  <c r="CE52" i="1"/>
  <c r="CC52" i="1"/>
  <c r="BD52" i="1"/>
  <c r="CE51" i="1"/>
  <c r="CC51" i="1"/>
  <c r="G51" i="1"/>
  <c r="H51" i="1"/>
  <c r="CE50" i="1"/>
  <c r="CC50" i="1"/>
  <c r="CE49" i="1"/>
  <c r="CC49" i="1"/>
  <c r="BW49" i="1"/>
  <c r="BQ49" i="1"/>
  <c r="CE48" i="1"/>
  <c r="CC48" i="1"/>
  <c r="DE3" i="1"/>
  <c r="DE4" i="1"/>
  <c r="DE5" i="1"/>
  <c r="DE6" i="1"/>
  <c r="DE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45" i="1"/>
  <c r="DD3" i="1"/>
  <c r="DD4" i="1"/>
  <c r="DD5" i="1"/>
  <c r="DD6" i="1"/>
  <c r="DD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45" i="1"/>
  <c r="DC3" i="1"/>
  <c r="DC45" i="1"/>
  <c r="DB3" i="1"/>
  <c r="DB4" i="1"/>
  <c r="DB5" i="1"/>
  <c r="DB6" i="1"/>
  <c r="DB7" i="1"/>
  <c r="DB8" i="1"/>
  <c r="DB9" i="1"/>
  <c r="DB10" i="1"/>
  <c r="DB11" i="1"/>
  <c r="DB12" i="1"/>
  <c r="DB13" i="1"/>
  <c r="DB14" i="1"/>
  <c r="DB15" i="1"/>
  <c r="DB16" i="1"/>
  <c r="DB17" i="1"/>
  <c r="DB18" i="1"/>
  <c r="DB19" i="1"/>
  <c r="DB20" i="1"/>
  <c r="DB45" i="1"/>
  <c r="DA3" i="1"/>
  <c r="DA45" i="1"/>
  <c r="CZ3" i="1"/>
  <c r="CZ45" i="1"/>
  <c r="CY3" i="1"/>
  <c r="CY45" i="1"/>
  <c r="CX3" i="1"/>
  <c r="CX45" i="1"/>
  <c r="CW3" i="1"/>
  <c r="CW45" i="1"/>
  <c r="CV3" i="1"/>
  <c r="CV45" i="1"/>
  <c r="CU3" i="1"/>
  <c r="CU4" i="1"/>
  <c r="CU5" i="1"/>
  <c r="CU6" i="1"/>
  <c r="CU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45" i="1"/>
  <c r="CT3" i="1"/>
  <c r="CT4" i="1"/>
  <c r="CT5" i="1"/>
  <c r="CT6" i="1"/>
  <c r="CT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45" i="1"/>
  <c r="CS3" i="1"/>
  <c r="CS4" i="1"/>
  <c r="CS5" i="1"/>
  <c r="CS6" i="1"/>
  <c r="CS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45" i="1"/>
  <c r="CR3" i="1"/>
  <c r="CR4" i="1"/>
  <c r="CR5" i="1"/>
  <c r="CR6" i="1"/>
  <c r="CR7" i="1"/>
  <c r="CR8" i="1"/>
  <c r="CR9" i="1"/>
  <c r="CR10" i="1"/>
  <c r="CR11" i="1"/>
  <c r="CR12" i="1"/>
  <c r="CR13" i="1"/>
  <c r="CR14" i="1"/>
  <c r="CR15" i="1"/>
  <c r="CR16" i="1"/>
  <c r="CR17" i="1"/>
  <c r="CR18" i="1"/>
  <c r="CR19" i="1"/>
  <c r="CR20" i="1"/>
  <c r="CR45" i="1"/>
  <c r="CQ3" i="1"/>
  <c r="CQ4" i="1"/>
  <c r="CQ5" i="1"/>
  <c r="CQ6" i="1"/>
  <c r="CQ7" i="1"/>
  <c r="CQ8" i="1"/>
  <c r="CQ9" i="1"/>
  <c r="CQ10" i="1"/>
  <c r="CQ11" i="1"/>
  <c r="CQ12" i="1"/>
  <c r="CQ13" i="1"/>
  <c r="CQ14" i="1"/>
  <c r="CQ15" i="1"/>
  <c r="CQ16" i="1"/>
  <c r="CQ17" i="1"/>
  <c r="CQ18" i="1"/>
  <c r="CQ19" i="1"/>
  <c r="CQ20" i="1"/>
  <c r="CQ45" i="1"/>
  <c r="CP3" i="1"/>
  <c r="CP4" i="1"/>
  <c r="CP5" i="1"/>
  <c r="CP6" i="1"/>
  <c r="CP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45" i="1"/>
  <c r="CO3" i="1"/>
  <c r="CO4" i="1"/>
  <c r="CO5" i="1"/>
  <c r="CO6" i="1"/>
  <c r="CO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45" i="1"/>
  <c r="CM3" i="1"/>
  <c r="CM4" i="1"/>
  <c r="CM5" i="1"/>
  <c r="CM6" i="1"/>
  <c r="CM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45" i="1"/>
  <c r="CL45" i="1"/>
  <c r="DU20" i="1"/>
  <c r="DT20" i="1"/>
  <c r="DC20" i="1"/>
  <c r="DA20" i="1"/>
  <c r="CZ20" i="1"/>
  <c r="CY20" i="1"/>
  <c r="CX20" i="1"/>
  <c r="CW20" i="1"/>
  <c r="CV20" i="1"/>
  <c r="DU19" i="1"/>
  <c r="DT19" i="1"/>
  <c r="DC19" i="1"/>
  <c r="DA19" i="1"/>
  <c r="CZ19" i="1"/>
  <c r="CY19" i="1"/>
  <c r="CX19" i="1"/>
  <c r="CW19" i="1"/>
  <c r="CV19" i="1"/>
  <c r="DU18" i="1"/>
  <c r="DT18" i="1"/>
  <c r="DC18" i="1"/>
  <c r="DA18" i="1"/>
  <c r="CZ18" i="1"/>
  <c r="CY18" i="1"/>
  <c r="CX18" i="1"/>
  <c r="CW18" i="1"/>
  <c r="CV18" i="1"/>
  <c r="DC17" i="1"/>
  <c r="DA17" i="1"/>
  <c r="CZ17" i="1"/>
  <c r="CY17" i="1"/>
  <c r="CX17" i="1"/>
  <c r="CW17" i="1"/>
  <c r="CV17" i="1"/>
  <c r="DC16" i="1"/>
  <c r="DA16" i="1"/>
  <c r="CZ16" i="1"/>
  <c r="CY16" i="1"/>
  <c r="CX16" i="1"/>
  <c r="CW16" i="1"/>
  <c r="CV16" i="1"/>
  <c r="DC15" i="1"/>
  <c r="DA15" i="1"/>
  <c r="CZ15" i="1"/>
  <c r="CY15" i="1"/>
  <c r="CX15" i="1"/>
  <c r="CW15" i="1"/>
  <c r="CV15" i="1"/>
  <c r="DC14" i="1"/>
  <c r="DA14" i="1"/>
  <c r="CZ14" i="1"/>
  <c r="CY14" i="1"/>
  <c r="CX14" i="1"/>
  <c r="CW14" i="1"/>
  <c r="CV14" i="1"/>
  <c r="DC13" i="1"/>
  <c r="DA13" i="1"/>
  <c r="CZ13" i="1"/>
  <c r="CY13" i="1"/>
  <c r="CX13" i="1"/>
  <c r="CW13" i="1"/>
  <c r="CV13" i="1"/>
  <c r="DC12" i="1"/>
  <c r="DA12" i="1"/>
  <c r="CZ12" i="1"/>
  <c r="CY12" i="1"/>
  <c r="CX12" i="1"/>
  <c r="CW12" i="1"/>
  <c r="CV12" i="1"/>
  <c r="DC11" i="1"/>
  <c r="DA11" i="1"/>
  <c r="CZ11" i="1"/>
  <c r="CY11" i="1"/>
  <c r="CX11" i="1"/>
  <c r="CW11" i="1"/>
  <c r="CV11" i="1"/>
  <c r="DC10" i="1"/>
  <c r="DA10" i="1"/>
  <c r="CZ10" i="1"/>
  <c r="CY10" i="1"/>
  <c r="CX10" i="1"/>
  <c r="CW10" i="1"/>
  <c r="CV10" i="1"/>
  <c r="DC9" i="1"/>
  <c r="DA9" i="1"/>
  <c r="CZ9" i="1"/>
  <c r="CY9" i="1"/>
  <c r="CX9" i="1"/>
  <c r="CW9" i="1"/>
  <c r="CV9" i="1"/>
  <c r="DC8" i="1"/>
  <c r="DA8" i="1"/>
  <c r="CZ8" i="1"/>
  <c r="CY8" i="1"/>
  <c r="CX8" i="1"/>
  <c r="CW8" i="1"/>
  <c r="CV8" i="1"/>
  <c r="DC7" i="1"/>
  <c r="DA7" i="1"/>
  <c r="CZ7" i="1"/>
  <c r="CY7" i="1"/>
  <c r="CX7" i="1"/>
  <c r="CW7" i="1"/>
  <c r="CV7" i="1"/>
  <c r="DC6" i="1"/>
  <c r="DA6" i="1"/>
  <c r="CZ6" i="1"/>
  <c r="CY6" i="1"/>
  <c r="CX6" i="1"/>
  <c r="CW6" i="1"/>
  <c r="CV6" i="1"/>
  <c r="DC5" i="1"/>
  <c r="DA5" i="1"/>
  <c r="CZ5" i="1"/>
  <c r="CY5" i="1"/>
  <c r="CX5" i="1"/>
  <c r="CW5" i="1"/>
  <c r="CV5" i="1"/>
  <c r="DC4" i="1"/>
  <c r="DA4" i="1"/>
  <c r="CZ4" i="1"/>
  <c r="CY4" i="1"/>
  <c r="CX4" i="1"/>
  <c r="CW4" i="1"/>
  <c r="CV4" i="1"/>
</calcChain>
</file>

<file path=xl/comments1.xml><?xml version="1.0" encoding="utf-8"?>
<comments xmlns="http://schemas.openxmlformats.org/spreadsheetml/2006/main">
  <authors>
    <author>Andre Rodacki</author>
    <author>Andre</author>
    <author>AR</author>
  </authors>
  <commentList>
    <comment ref="A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Insira a sigla da SUBÁREA:
EF = Educação Física
FT = Fisioterapia
FO = Fonoaudiologia
TO = Terapia Ocupacional</t>
        </r>
      </text>
    </comment>
    <comment ref="B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nome da IES, seguido da sigla do Estado..
UFPR/PR; UNB/DF, etc</t>
        </r>
      </text>
    </comment>
    <comment ref="E2" authorId="1">
      <text>
        <r>
          <rPr>
            <b/>
            <sz val="9"/>
            <color indexed="81"/>
            <rFont val="Tahoma"/>
            <family val="2"/>
          </rPr>
          <t>Andre:</t>
        </r>
        <r>
          <rPr>
            <sz val="9"/>
            <color indexed="81"/>
            <rFont val="Tahoma"/>
            <family val="2"/>
          </rPr>
          <t xml:space="preserve">
Inserir tipo de vinculação do docente; P para permanente; C para colaborador e V para visitante</t>
        </r>
      </text>
    </comment>
    <comment ref="CG2" authorId="2">
      <text>
        <r>
          <rPr>
            <b/>
            <sz val="9"/>
            <color indexed="81"/>
            <rFont val="Tahoma"/>
            <family val="2"/>
          </rPr>
          <t>AR:</t>
        </r>
        <r>
          <rPr>
            <sz val="9"/>
            <color indexed="81"/>
            <rFont val="Tahoma"/>
            <family val="2"/>
          </rPr>
          <t xml:space="preserve">
Inserir a meta de pontos por docente no programa</t>
        </r>
      </text>
    </comment>
    <comment ref="D44" authorId="2">
      <text>
        <r>
          <rPr>
            <b/>
            <sz val="9"/>
            <color indexed="81"/>
            <rFont val="Tahoma"/>
            <family val="2"/>
          </rPr>
          <t>AR:</t>
        </r>
        <r>
          <rPr>
            <sz val="9"/>
            <color indexed="81"/>
            <rFont val="Tahoma"/>
            <family val="2"/>
          </rPr>
          <t xml:space="preserve">
Inserir o número de publicações em parceria de cada categoria; ex: docente 1, 3 e 6 publicaram um artigo em co-autoria; logo existe 1 artigo com 3 co-autores. Nesse caso, inserir o número 2 (número de co-autores adicionados)</t>
        </r>
      </text>
    </comment>
    <comment ref="D49" authorId="1">
      <text>
        <r>
          <rPr>
            <b/>
            <sz val="9"/>
            <color indexed="81"/>
            <rFont val="Tahoma"/>
            <family val="2"/>
          </rPr>
          <t>Andre:</t>
        </r>
        <r>
          <rPr>
            <sz val="9"/>
            <color indexed="81"/>
            <rFont val="Tahoma"/>
            <family val="2"/>
          </rPr>
          <t xml:space="preserve">
Inserir o número de permannetes</t>
        </r>
      </text>
    </comment>
    <comment ref="D50" authorId="1">
      <text>
        <r>
          <rPr>
            <b/>
            <sz val="9"/>
            <color indexed="81"/>
            <rFont val="Tahoma"/>
            <family val="2"/>
          </rPr>
          <t>Andre:</t>
        </r>
        <r>
          <rPr>
            <sz val="9"/>
            <color indexed="81"/>
            <rFont val="Tahoma"/>
            <family val="2"/>
          </rPr>
          <t xml:space="preserve">
Inserir Número de docentes colaboradores</t>
        </r>
      </text>
    </comment>
    <comment ref="AZ50" authorId="1">
      <text>
        <r>
          <rPr>
            <b/>
            <sz val="9"/>
            <color indexed="81"/>
            <rFont val="Tahoma"/>
            <family val="2"/>
          </rPr>
          <t>Andre:</t>
        </r>
        <r>
          <rPr>
            <sz val="9"/>
            <color indexed="81"/>
            <rFont val="Tahoma"/>
            <family val="2"/>
          </rPr>
          <t xml:space="preserve">
Produção deduzida dos artigos em co-autoria</t>
        </r>
      </text>
    </comment>
    <comment ref="AZ54" authorId="2">
      <text>
        <r>
          <rPr>
            <b/>
            <sz val="9"/>
            <color indexed="81"/>
            <rFont val="Tahoma"/>
            <family val="2"/>
          </rPr>
          <t>AR:</t>
        </r>
        <r>
          <rPr>
            <sz val="9"/>
            <color indexed="81"/>
            <rFont val="Tahoma"/>
            <family val="2"/>
          </rPr>
          <t xml:space="preserve">
Pontos totais que deveriam ser obtidos pelo programa para o triênio (numero de docentes permanentes * 1/3 da meta)</t>
        </r>
      </text>
    </comment>
  </commentList>
</comments>
</file>

<file path=xl/comments2.xml><?xml version="1.0" encoding="utf-8"?>
<comments xmlns="http://schemas.openxmlformats.org/spreadsheetml/2006/main">
  <authors>
    <author>Andre Rodacki</author>
    <author>Andre</author>
    <author>AR</author>
  </authors>
  <commentList>
    <comment ref="A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Insira a sigla da SUBÁREA:
EF = Educação Física
FT = Fisioterapia
FO = Fonoaudiologia
TO = Terapia Ocupacional</t>
        </r>
      </text>
    </comment>
    <comment ref="B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nome da IES, seguido da sigla do Estado..
UFPR/PR; UNB/DF, etc</t>
        </r>
      </text>
    </comment>
    <comment ref="C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DEFINIR OS NIVEIS DO CURSO
MD = MESTRADO + DOUTORADO
M = MESTRADO</t>
        </r>
      </text>
    </comment>
    <comment ref="F4" authorId="1">
      <text>
        <r>
          <rPr>
            <b/>
            <sz val="9"/>
            <color indexed="81"/>
            <rFont val="Tahoma"/>
            <family val="2"/>
          </rPr>
          <t>Andre:</t>
        </r>
        <r>
          <rPr>
            <sz val="9"/>
            <color indexed="81"/>
            <rFont val="Tahoma"/>
            <family val="2"/>
          </rPr>
          <t xml:space="preserve">
Inserir tipo de vinculação do docente; P para permanente; C para colaborador e V para visitante</t>
        </r>
      </text>
    </comment>
    <comment ref="G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ORIENTANDOS DE TCC NA GRADUAÇÃO 
</t>
        </r>
      </text>
    </comment>
    <comment ref="H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ORIENTANDOS DE IC</t>
        </r>
      </text>
    </comment>
    <comment ref="I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MESTRANDOS  SOB SUA ORIENTAÇÃO
</t>
        </r>
      </text>
    </comment>
    <comment ref="J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DEFESAS DE MESTRADO SOB SUA ORIENTAÇÃO NO ANO</t>
        </r>
      </text>
    </comment>
    <comment ref="K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TMT (TEMPO MÉDIO DE TITULAÇÃO)  DOS ALUNOS SOB SUA ORIENTAÇÃO QUE DEFENDERAM NO ANO;
USE A MÉDIA DOS SEUS ALUNOS 
EX..QUATRO DEFEAS COM 24+25 +25+26 = 25 MESES
</t>
        </r>
        <r>
          <rPr>
            <b/>
            <sz val="9"/>
            <color indexed="81"/>
            <rFont val="Calibri"/>
            <family val="2"/>
          </rPr>
          <t>QUANDO NÃO HOUVER ORIENTAÇÃO DEIXE EM BRANCO E NÃO COLOQUE ZEROS</t>
        </r>
      </text>
    </comment>
    <comment ref="L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ALUNOS MATRICULADOS NO DOUTORADO SOB SUA ORIENTAÇÃO</t>
        </r>
      </text>
    </comment>
    <comment ref="M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DEFESAS DE DOUTORADO SOB SUA ORIENTAÇÃO QUE OCORRERAM NO ANO</t>
        </r>
      </text>
    </comment>
    <comment ref="N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TMT (TEMPO MÉDIO DE TITULAÇÃO) DOS ALUNOS SOB SUA ORIENTAÇÃO QUE DEFENDERAM NO ANO;
INFORME APENAS O NÚMERO DE MESES
EX: TRÊS DEFESAS COM 48, 49 E 50 MESES = 49
</t>
        </r>
        <r>
          <rPr>
            <b/>
            <sz val="9"/>
            <color indexed="81"/>
            <rFont val="Calibri"/>
            <family val="2"/>
          </rPr>
          <t>QUANDO NÃO HOUVER ORIENTAÇÃO DEIXE EM BRANCO E NÃO COLOQUE ZEROS</t>
        </r>
      </text>
    </comment>
    <comment ref="O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SOB SUA ORIENTAÇÃO QUE RECEBERAM BOLSA DE MESTRADO, INDEPENTE DA ORIGEM DOS RECURSOS (CNPQ, CAPES, FAPS, ETC).</t>
        </r>
      </text>
    </comment>
    <comment ref="P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SOB SUA ORIENTAÇÃO QUE RECEBERAM BOLSA DE DOUTORADO, INDEPENTE DA ORIGEM DOS RECURSOS (CNPQ, CAPES, FAPS, ETC).</t>
        </r>
      </text>
    </comment>
    <comment ref="Q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ESTRANGEIROS SOB SUA ORIENTAÇÃO NO ANO; INFORME OS ALUNOS REGISTRADOS EM M OU D QUE SE ENQUADRAM NESSE QUESITO.</t>
        </r>
      </text>
    </comment>
    <comment ref="R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DE PÓS-DOC SOB SUA ORIENTAÇÃO</t>
        </r>
      </text>
    </comment>
    <comment ref="S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Mobilidade discente (considerar a realização por parte dos discentes de disciplinas em outros Programas, capacitação para determinado procedimento de pesquisa, realização de pesquisa em conjunto, etc).
INFORME A OCORRÊNCIA DE QUANTOS ALUNOS TIVERAM TAL ATIVIDADE NESSES TIPOS DE EVENTO
INFORME O NÚMERO DE ALUNOS ENVOLVIDOS E NÃO O NÚMERO DE VEZES QUE UM MESMO ALUNO REALIZOU TAL ATIVIDADE
</t>
        </r>
      </text>
    </comment>
    <comment ref="T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ALUNOS SOB A ORIENTAÇÃO DO DOCENTE QUE TIVERAM PUBLICAÇÕES EM ARTIGOS EM PERIÓDICOS
É O NÚMERO DE DISCENTES COM PRODUÇÕES, INDEPENDENTE DA QUANTIDADE DE ARTIGOS
 </t>
        </r>
      </text>
    </comment>
    <comment ref="U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DISCENTES SOB A ORIENTAÇÃO DO DOCENTE QUE TIVERAM PUBLICAÇÕES EM ARTIGOS EM PERIÓDICOS QUALIS SUPERIOR OU IGUAL A B1, L3 ou C3.
NOTE QUE O NÚMERO NÃO DEPENDE DO NÚMERO DE ARTIGOS, MAS APENAS O </t>
        </r>
        <r>
          <rPr>
            <b/>
            <sz val="9"/>
            <color indexed="81"/>
            <rFont val="Calibri"/>
            <family val="2"/>
          </rPr>
          <t>NÚMERO DE DISCENTES COM PUBLICAÇÃO</t>
        </r>
      </text>
    </comment>
    <comment ref="V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NUMERO DE DISCENTES SOB A ORIENTAÇÃO DO DOCENTE QUE TIVERAM PUBLICAÇÕES  EM CONGRESSOS E SIMPÓSIOS 
NOTE QUE O NÚMERO DE PUBLICAÇÕES NÃO É CONSIDERADO, APENAS O NÚMERO DE ALUNOS QUE TIVERAM PUBLICAÇÃO.</t>
        </r>
      </text>
    </comment>
    <comment ref="W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MESTRANDOS EM OUTRO PPG</t>
        </r>
      </text>
    </comment>
    <comment ref="X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DOUTORANDOS EM OUTRO PPG</t>
        </r>
      </text>
    </comment>
    <comment ref="Y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POS-DOCS EM OUTRO PPG</t>
        </r>
      </text>
    </comment>
    <comment ref="AA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ORIENTANDOS DE TCC NA GRADUAÇÃO 
</t>
        </r>
      </text>
    </comment>
    <comment ref="AB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ORIENTANDOS DE IC</t>
        </r>
      </text>
    </comment>
    <comment ref="AC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MESTRANDOS  SOB SUA ORIENTAÇÃO
</t>
        </r>
      </text>
    </comment>
    <comment ref="AD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DEFESAS DE MESTRADO SOB SUA ORIENTAÇÃO NO ANO</t>
        </r>
      </text>
    </comment>
    <comment ref="AE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TMT (TEMPO MÉDIO DE TITULAÇÃO)  DOS ALUNOS SOB SUA ORIENTAÇÃO QUE DEFENDERAM NO ANO;
USE A MÉDIA DOS SEUS ALUNOS 
EX..QUATRO DEFEAS COM 24+25 +25+26 = 25 MESES
</t>
        </r>
        <r>
          <rPr>
            <b/>
            <sz val="9"/>
            <color indexed="81"/>
            <rFont val="Calibri"/>
            <family val="2"/>
          </rPr>
          <t>QUANDO NÃO HOUVER ORIENTAÇÃO DEIXE EM BRANCO E NÃO COLOQUE ZEROS</t>
        </r>
      </text>
    </comment>
    <comment ref="AF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ALUNOS MATRICULADOS NO DOUTORADO SOB SUA ORIENTAÇÃO</t>
        </r>
      </text>
    </comment>
    <comment ref="AG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DEFESAS DE DOUTORADO SOB SUA ORIENTAÇÃO QUE OCORRERAM NO ANO</t>
        </r>
      </text>
    </comment>
    <comment ref="AH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TMT (TEMPO MÉDIO DE TITULAÇÃO) DOS ALUNOS SOB SUA ORIENTAÇÃO QUE DEFENDERAM NO ANO;
INFORME APENAS O NÚMERO DE MESES
EX: TRÊS DEFESAS COM 48, 49 E 50 MESES = 49
</t>
        </r>
        <r>
          <rPr>
            <b/>
            <sz val="9"/>
            <color indexed="81"/>
            <rFont val="Calibri"/>
            <family val="2"/>
          </rPr>
          <t>QUANDO NÃO HOUVER ORIENTAÇÃO DEIXE EM BRANCO E NÃO COLOQUE ZEROS</t>
        </r>
      </text>
    </comment>
    <comment ref="AI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SOB SUA ORIENTAÇÃO QUE RECEBERAM BOLSA DE MESTRADO, INDEPENTE DA ORIGEM DOS RECURSOS (CNPQ, CAPES, FAPS, ETC).</t>
        </r>
      </text>
    </comment>
    <comment ref="AJ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SOB SUA ORIENTAÇÃO QUE RECEBERAM BOLSA DE DOUTORADO, INDEPENTE DA ORIGEM DOS RECURSOS (CNPQ, CAPES, FAPS, ETC).</t>
        </r>
      </text>
    </comment>
    <comment ref="AK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ESTRANGEIROS SOB SUA ORIENTAÇÃO NO ANO</t>
        </r>
      </text>
    </comment>
    <comment ref="AL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DE PÓS-DOC SOB SUA ORIENTAÇÃO</t>
        </r>
      </text>
    </comment>
    <comment ref="AM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Mobilidade discente (considerar a realização por parte dos discentes de disciplinas em outros Programas, capacitação para determinado procedimento de pesquisa, realização de pesquisa em conjunto, etc).
INFORME A OCORRÊNCIA DE QUANTOS ALUNOS TIVERAM TAL ATIVIDADE NESSES TIPOS DE EVENTO
INFORME O NÚMERO DE ALUNOS ENVOLVIDOS E NÃO O NÚMERO DE VEZES QUE UM MESMO ALUNO REALIZOU TAL ATIVIDADE
</t>
        </r>
      </text>
    </comment>
    <comment ref="AN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ALUNOS SOB A ORIENTAÇÃO DO DOCENTE QUE TIVERAM PUBLICAÇÕES EM ARTIGOS EM PERIÓDICOS
É O NÚMERO DE DISCENTES COM PRODUÇÕES, INDEPENDENTE DA QUANTIDADE DE ARTIGOS
 </t>
        </r>
      </text>
    </comment>
    <comment ref="AO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DISCENTES SOB A ORIENTAÇÃO DO DOCENTE QUE TIVERAM PUBLICAÇÕES EM ARTIGOS EM PERIÓDICOS QUALIS SUPERIOR OU IGUAL A B1, L3 ou C3.
NOTE QUE O NÚMERO NÃO DEPENDE DO NÚMERO DE ARTIGOS, MAS APENAS O </t>
        </r>
        <r>
          <rPr>
            <b/>
            <sz val="9"/>
            <color indexed="81"/>
            <rFont val="Calibri"/>
            <family val="2"/>
          </rPr>
          <t>NÚMERO DE DISCENTES COM PUBLICAÇÃO</t>
        </r>
      </text>
    </comment>
    <comment ref="AP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NUMERO DE DISCENTES SOB A ORIENTAÇÃO DO DOCENTE QUE TIVERAM PUBLICAÇÕES  EM CONGRESSOS E SIMPÓSIOS 
NOTE QUE O NÚMERO DE PUBLICAÇÕES NÃO É CONSIDERADO, APENAS O NÚMERO DE ALUNOS QUE TIVERAM PUBLICAÇÃO.</t>
        </r>
      </text>
    </comment>
    <comment ref="AQ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MESTRANDOS EM OUTRO PPG</t>
        </r>
      </text>
    </comment>
    <comment ref="AR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DOUTORANDOS EM OUTRO PPG</t>
        </r>
      </text>
    </comment>
    <comment ref="AS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POS-DOCS EM OUTRO PPG</t>
        </r>
      </text>
    </comment>
    <comment ref="AT4" authorId="1">
      <text>
        <r>
          <rPr>
            <b/>
            <sz val="9"/>
            <color indexed="81"/>
            <rFont val="Tahoma"/>
            <family val="2"/>
          </rPr>
          <t>Andre:</t>
        </r>
        <r>
          <rPr>
            <sz val="9"/>
            <color indexed="81"/>
            <rFont val="Tahoma"/>
            <family val="2"/>
          </rPr>
          <t xml:space="preserve">
Inserir tipo de vinculação do docente; P para permanente; C para colaborador e V para visitante</t>
        </r>
      </text>
    </comment>
    <comment ref="AU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ORIENTANDOS DE TCC NA GRADUAÇÃO 
</t>
        </r>
      </text>
    </comment>
    <comment ref="AV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ORIENTANDOS DE IC</t>
        </r>
      </text>
    </comment>
    <comment ref="AW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MESTRANDOS  SOB SUA ORIENTAÇÃO
</t>
        </r>
      </text>
    </comment>
    <comment ref="AX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DEFESAS DE MESTRADO SOB SUA ORIENTAÇÃO NO ANO</t>
        </r>
      </text>
    </comment>
    <comment ref="AY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TMT (TEMPO MÉDIO DE TITULAÇÃO)  DOS ALUNOS SOB SUA ORIENTAÇÃO QUE DEFENDERAM NO ANO;
USE A MÉDIA DOS SEUS ALUNOS 
EX..QUATRO DEFEAS COM 24+25 +25+26 = 25 MESES
</t>
        </r>
        <r>
          <rPr>
            <b/>
            <sz val="9"/>
            <color indexed="81"/>
            <rFont val="Calibri"/>
            <family val="2"/>
          </rPr>
          <t>QUANDO NÃO HOUVER ORIENTAÇÃO DEIXE EM BRANCO E NÃO COLOQUE ZEROS</t>
        </r>
      </text>
    </comment>
    <comment ref="AZ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ALUNOS MATRICULADOS NO DOUTORADO SOB SUA ORIENTAÇÃO</t>
        </r>
      </text>
    </comment>
    <comment ref="BA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DEFESAS DE DOUTORADO SOB SUA ORIENTAÇÃO QUE OCORRERAM NO ANO</t>
        </r>
      </text>
    </comment>
    <comment ref="BB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TMT (TEMPO MÉDIO DE TITULAÇÃO) DOS ALUNOS SOB SUA ORIENTAÇÃO QUE DEFENDERAM NO ANO;
INFORME APENAS O NÚMERO DE MESES
EX: TRÊS DEFESAS COM 48, 49 E 50 MESES = 49
</t>
        </r>
        <r>
          <rPr>
            <b/>
            <sz val="9"/>
            <color indexed="81"/>
            <rFont val="Calibri"/>
            <family val="2"/>
          </rPr>
          <t>QUANDO NÃO HOUVER ORIENTAÇÃO DEIXE EM BRANCO E NÃO COLOQUE ZEROS</t>
        </r>
      </text>
    </comment>
    <comment ref="BC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SOB SUA ORIENTAÇÃO QUE RECEBERAM BOLSA DE MESTRADO, INDEPENTE DA ORIGEM DOS RECURSOS (CNPQ, CAPES, FAPS, ETC).</t>
        </r>
      </text>
    </comment>
    <comment ref="BD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SOB SUA ORIENTAÇÃO QUE RECEBERAM BOLSA DE DOUTORADO, INDEPENTE DA ORIGEM DOS RECURSOS (CNPQ, CAPES, FAPS, ETC).</t>
        </r>
      </text>
    </comment>
    <comment ref="BE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ESTRANGEIROS SOB SUA ORIENTAÇÃO NO ANO</t>
        </r>
      </text>
    </comment>
    <comment ref="BF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DE PÓS-DOC SOB SUA ORIENTAÇÃO</t>
        </r>
      </text>
    </comment>
    <comment ref="BG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Mobilidade discente (considerar a realização por parte dos discentes de disciplinas em outros Programas, capacitação para determinado procedimento de pesquisa, realização de pesquisa em conjunto, etc).
INFORME A OCORRÊNCIA DE QUANTOS ALUNOS TIVERAM TAL ATIVIDADE NESSES TIPOS DE EVENTO
INFORME O NÚMERO DE ALUNOS ENVOLVIDOS E NÃO O NÚMERO DE VEZES QUE UM MESMO ALUNO REALIZOU TAL ATIVIDADE
</t>
        </r>
      </text>
    </comment>
    <comment ref="BH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ALUNOS SOB A ORIENTAÇÃO DO DOCENTE QUE TIVERAM PUBLICAÇÕES EM ARTIGOS EM PERIÓDICOS
É O NÚMERO DE DISCENTES COM PRODUÇÕES, INDEPENDENTE DA QUANTIDADE DE ARTIGOS
 </t>
        </r>
      </text>
    </comment>
    <comment ref="BI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DISCENTES SOB A ORIENTAÇÃO DO DOCENTE QUE TIVERAM PUBLICAÇÕES EM ARTIGOS EM PERIÓDICOS QUALIS SUPERIOR OU IGUAL A B1, L3 ou C3.
NOTE QUE O NÚMERO NÃO DEPENDE DO NÚMERO DE ARTIGOS, MAS APENAS O </t>
        </r>
        <r>
          <rPr>
            <b/>
            <sz val="9"/>
            <color indexed="81"/>
            <rFont val="Calibri"/>
            <family val="2"/>
          </rPr>
          <t>NÚMERO DE DISCENTES COM PUBLICAÇÃO</t>
        </r>
      </text>
    </comment>
    <comment ref="BJ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NUMERO DE DISCENTES SOB A ORIENTAÇÃO DO DOCENTE QUE TIVERAM PUBLICAÇÕES  EM CONGRESSOS E SIMPÓSIOS 
NOTE QUE O NÚMERO DE PUBLICAÇÕES NÃO É CONSIDERADO, APENAS O NÚMERO DE ALUNOS QUE TIVERAM PUBLICAÇÃO.</t>
        </r>
      </text>
    </comment>
    <comment ref="BK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MESTRANDOS EM OUTRO PPG</t>
        </r>
      </text>
    </comment>
    <comment ref="BL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DOUTORANDOS EM OUTRO PPG</t>
        </r>
      </text>
    </comment>
    <comment ref="BM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POS-DOCS EM OUTRO PPG</t>
        </r>
      </text>
    </comment>
    <comment ref="BP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ORIENTANDOS DE TCC NA GRADUAÇÃO 
</t>
        </r>
      </text>
    </comment>
    <comment ref="BQ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ORIENTANDOS DE IC</t>
        </r>
      </text>
    </comment>
    <comment ref="BR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MESTRANDOS  SOB SUA ORIENTAÇÃO
</t>
        </r>
      </text>
    </comment>
    <comment ref="BS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DEFESAS DE MESTRADO SOB SUA ORIENTAÇÃO NO ANO</t>
        </r>
      </text>
    </comment>
    <comment ref="BT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TMT (TEMPO MÉDIO DE TITULAÇÃO)  DOS ALUNOS SOB SUA ORIENTAÇÃO QUE DEFENDERAM NO ANO;
USE A MÉDIA DOS SEUS ALUNOS 
EX..QUATRO DEFEAS COM 24+25 +25+26 = 25 MESES
</t>
        </r>
        <r>
          <rPr>
            <b/>
            <sz val="9"/>
            <color indexed="81"/>
            <rFont val="Calibri"/>
            <family val="2"/>
          </rPr>
          <t>QUANDO NÃO HOUVER ORIENTAÇÃO DEIXE EM BRANCO E NÃO COLOQUE ZEROS</t>
        </r>
      </text>
    </comment>
    <comment ref="BU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ALUNOS MATRICULADOS NO DOUTORADO SOB SUA ORIENTAÇÃO</t>
        </r>
      </text>
    </comment>
    <comment ref="BV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DEFESAS DE DOUTORADO SOB SUA ORIENTAÇÃO QUE OCORRERAM NO ANO</t>
        </r>
      </text>
    </comment>
    <comment ref="BW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TMT (TEMPO MÉDIO DE TITULAÇÃO) DOS ALUNOS SOB SUA ORIENTAÇÃO QUE DEFENDERAM NO ANO;
INFORME APENAS O NÚMERO DE MESES
EX: TRÊS DEFESAS COM 48, 49 E 50 MESES = 49
</t>
        </r>
        <r>
          <rPr>
            <b/>
            <sz val="9"/>
            <color indexed="81"/>
            <rFont val="Calibri"/>
            <family val="2"/>
          </rPr>
          <t>QUANDO NÃO HOUVER ORIENTAÇÃO DEIXE EM BRANCO E NÃO COLOQUE ZEROS</t>
        </r>
      </text>
    </comment>
    <comment ref="BX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SOB SUA ORIENTAÇÃO QUE RECEBERAM BOLSA DE MESTRADO, INDEPENTE DA ORIGEM DOS RECURSOS (CNPQ, CAPES, FAPS, ETC).</t>
        </r>
      </text>
    </comment>
    <comment ref="BY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SOB SUA ORIENTAÇÃO QUE RECEBERAM BOLSA DE DOUTORADO, INDEPENTE DA ORIGEM DOS RECURSOS (CNPQ, CAPES, FAPS, ETC).</t>
        </r>
      </text>
    </comment>
    <comment ref="BZ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ESTRANGEIROS SOB SUA ORIENTAÇÃO NO ANO</t>
        </r>
      </text>
    </comment>
    <comment ref="CA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DE PÓS-DOC SOB SUA ORIENTAÇÃO</t>
        </r>
      </text>
    </comment>
    <comment ref="CB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Mobilidade discente (considerar a realização por parte dos discentes de disciplinas em outros Programas, capacitação para determinado procedimento de pesquisa, realização de pesquisa em conjunto, etc).
INFORME A OCORRÊNCIA DE QUANTOS ALUNOS TIVERAM TAL ATIVIDADE NESSES TIPOS DE EVENTO
INFORME O NÚMERO DE ALUNOS ENVOLVIDOS E NÃO O NÚMERO DE VEZES QUE UM MESMO ALUNO REALIZOU TAL ATIVIDADE
</t>
        </r>
      </text>
    </comment>
    <comment ref="CC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ALUNOS SOB A ORIENTAÇÃO DO DOCENTE QUE TIVERAM PUBLICAÇÕES EM ARTIGOS EM PERIÓDICOS
É O NÚMERO DE DISCENTES COM PRODUÇÕES, INDEPENDENTE DA QUANTIDADE DE ARTIGOS
 </t>
        </r>
      </text>
    </comment>
    <comment ref="CD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DISCENTES SOB A ORIENTAÇÃO DO DOCENTE QUE TIVERAM PUBLICAÇÕES EM ARTIGOS EM PERIÓDICOS QUALIS SUPERIOR OU IGUAL A B1, L3 ou C3.
NOTE QUE O NÚMERO NÃO DEPENDE DO NÚMERO DE ARTIGOS, MAS APENAS O </t>
        </r>
        <r>
          <rPr>
            <b/>
            <sz val="9"/>
            <color indexed="81"/>
            <rFont val="Calibri"/>
            <family val="2"/>
          </rPr>
          <t>NÚMERO DE DISCENTES COM PUBLICAÇÃO</t>
        </r>
      </text>
    </comment>
    <comment ref="CE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NUMERO DE DISCENTES SOB A ORIENTAÇÃO DO DOCENTE QUE TIVERAM PUBLICAÇÕES  EM CONGRESSOS E SIMPÓSIOS 
NOTE QUE O NÚMERO DE PUBLICAÇÕES NÃO É CONSIDERADO, APENAS O NÚMERO DE ALUNOS QUE TIVERAM PUBLICAÇÃO.</t>
        </r>
      </text>
    </comment>
    <comment ref="CF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MESTRANDOS EM OUTRO PPG</t>
        </r>
      </text>
    </comment>
    <comment ref="CG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DOUTORANDOS EM OUTRO PPG</t>
        </r>
      </text>
    </comment>
    <comment ref="CH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POS-DOCS EM OUTRO PPG</t>
        </r>
      </text>
    </comment>
    <comment ref="CI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ORIENTANDOS NA GRADUAÇÃO
</t>
        </r>
      </text>
    </comment>
    <comment ref="CK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ORIENTANDOS DE IC</t>
        </r>
      </text>
    </comment>
    <comment ref="CM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ALUNOS MATRICULADOS SOB SUA ORIENTAÇ!AO NO MESTRADO
</t>
        </r>
      </text>
    </comment>
    <comment ref="CP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ALUNOS MATRICULADOS SOB SUA ORIENTAÇÃO</t>
        </r>
      </text>
    </comment>
    <comment ref="CS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SOB SUA ORIENTAÇÃO QUE RECEBERAM BOLSA DE MESTRADO, INDEPENTE DA ORIGEM DOS RECURSOS (CNPQ, CAPES, FAPS, ETC).</t>
        </r>
      </text>
    </comment>
    <comment ref="CT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ALUNOS DE PÓS-DOC SOB SUA ORIENTAÇÃO</t>
        </r>
      </text>
    </comment>
    <comment ref="E46" authorId="2">
      <text>
        <r>
          <rPr>
            <b/>
            <sz val="9"/>
            <color indexed="81"/>
            <rFont val="Tahoma"/>
            <family val="2"/>
          </rPr>
          <t>AR:</t>
        </r>
        <r>
          <rPr>
            <sz val="9"/>
            <color indexed="81"/>
            <rFont val="Tahoma"/>
            <family val="2"/>
          </rPr>
          <t xml:space="preserve">
Inserir o número de publicações em parceria de cada categoria; ex: docente 1, 3 e 6 publicaram um artigo em co-autoria; logo existe 1 artigo com 3 co-autores. Nesse caso, inserir o número 2 (número de co-autores adicionados)</t>
        </r>
      </text>
    </comment>
  </commentList>
</comments>
</file>

<file path=xl/comments3.xml><?xml version="1.0" encoding="utf-8"?>
<comments xmlns="http://schemas.openxmlformats.org/spreadsheetml/2006/main">
  <authors>
    <author>Andre</author>
    <author>Andre Rodacki</author>
    <author>AR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>Andre:</t>
        </r>
        <r>
          <rPr>
            <sz val="9"/>
            <color indexed="81"/>
            <rFont val="Tahoma"/>
            <family val="2"/>
          </rPr>
          <t xml:space="preserve">
Inserir tipo de vinculação do docente; P para permanente; C para colaborador e V para visitante</t>
        </r>
      </text>
    </comment>
    <comment ref="F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NUMERO DE HORAS DE VÍNCULO NA IES
</t>
        </r>
      </text>
    </comment>
    <comment ref="G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NUMERO DE HORAS DEDICADAS AO PPG</t>
        </r>
      </text>
    </comment>
    <comment ref="H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HORAS DE ENSINO NA GRADUAÇÀO ( CARGA HORÁRIA SEMANAL) - MÉDIA ANUAL</t>
        </r>
      </text>
    </comment>
    <comment ref="I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HORAS DEDICADAS AO ENSINO NA PG (CARGA HPRÁRIA SEMANAL) MÉDIA ANUAL</t>
        </r>
      </text>
    </comment>
    <comment ref="J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DISCIPLINAS DA PÓS-GRADUAÇÃO VINCULADAS AO DOCENTE</t>
        </r>
      </text>
    </comment>
    <comment ref="K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LINHAS DE PESQUISA DO DOCENTE</t>
        </r>
      </text>
    </comment>
    <comment ref="L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PROJETOS  EM QUE O DOCENTE ATUA COMO COORDENADOR.</t>
        </r>
      </text>
    </comment>
    <comment ref="M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PROJETOS EM QUE ATUA COMO COLABORADOR E/OU PARTICIPANTE (EXCLUEM-SE AQUI OS PROJETOS EM QUE ATUA COMO COORDENADOR)</t>
        </r>
      </text>
    </comment>
    <comment ref="N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FINANCIAMENTO DE PROJETO DE PESQUISA? INFORME O MONTANTE ARRECADADO EM MILHARES (EX. CEM MIL = 100000,00
CONSIDERE APENAS O EDITAL CONCEDIDO E NÃO SUA DISTRIBUIÇÃO AO LONGO DOS ANOS, OU SEJA, APENAS O VALOR TOTAL NO ANO DE IMPLEMENTAÇÃO.
NOTA DECLARE APENAS UMA VEZ O FINANCIAMENTO OBTIDO NO TRIÊNIO - NÃO PONTUE DUAS VEZES</t>
        </r>
      </text>
    </comment>
    <comment ref="O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SE É BOLSISTA DO CNPQ, 
NÃO = 0
PQ1 = 1
PQ2 = 2
PQ3 = 3 (OUTRO TIPO DE BOLSISTA)</t>
        </r>
      </text>
    </comment>
    <comment ref="Q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NUMERO DE HORAS DE VÍNCULO NA IES
</t>
        </r>
      </text>
    </comment>
    <comment ref="R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NUMERO DE HORAS DEDICADAS AO PPG</t>
        </r>
      </text>
    </comment>
    <comment ref="S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HORAS DE ENSINO NA GRADUAÇÀO ( CARGA HORÁRIA SEMANAL) - MÉDIA ANUAL</t>
        </r>
      </text>
    </comment>
    <comment ref="T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HORAS DEDICADAS AO ENSINO NA PG (CARGA HPRÁRIA SEMANAL) MÉDIA ANUAL</t>
        </r>
      </text>
    </comment>
    <comment ref="U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DISCIPLINAS DA PÓS-GRADUAÇÃO VINCULADAS AO DOCENTE</t>
        </r>
      </text>
    </comment>
    <comment ref="V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LINHAS DE PESQUISA DO DOCENTE</t>
        </r>
      </text>
    </comment>
    <comment ref="W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PROJETOS  EM QUE O DOCENTE ATUA COMO COORDENADOR.</t>
        </r>
      </text>
    </comment>
    <comment ref="X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PROJETOS EM QUE ATUA COMO COLABORADOR E/OU PARTICIPANTE (EXCLUEM-SE AQUI OS PROJETOS EM QUE ATUA COMO COORDENADOR)</t>
        </r>
      </text>
    </comment>
    <comment ref="Y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FINANCIAMENTO DE PROJETO DE PESQUISA? INFORME O MONTANTE ARRECADADO EM MILHARES (EX. CEM MIL = 100000,00
CONSIDERE APENAS O EDITAL CONCEDIDO E NÃO SUA DISTRIBUIÇÃO AO LONGO DOS ANOS, OU SEJA, APENAS O VALOR TOTAL NO ANO DE IMPLEMENTAÇÃO.
NOTA DECLARE APENAS UMA VEZ O FINANCIAMENTO OBTIDO NO TRIÊNIO - NÃO PONTUE DUAS VEZES</t>
        </r>
      </text>
    </comment>
    <comment ref="Z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SE É BOLSISTA DO CNPQ, 
NÃO = 0
PQ1 = 1
PQ2 = 2
PQ3 = 3 (OUTRO TIPO DE BOLSISTA)</t>
        </r>
      </text>
    </comment>
    <comment ref="AA3" authorId="0">
      <text>
        <r>
          <rPr>
            <b/>
            <sz val="9"/>
            <color indexed="81"/>
            <rFont val="Tahoma"/>
            <family val="2"/>
          </rPr>
          <t>Andre:</t>
        </r>
        <r>
          <rPr>
            <sz val="9"/>
            <color indexed="81"/>
            <rFont val="Tahoma"/>
            <family val="2"/>
          </rPr>
          <t xml:space="preserve">
Inserir tipo de vinculação do docente; P para permanente; C para colaborador e V para visitante</t>
        </r>
      </text>
    </comment>
    <comment ref="AB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NUMERO DE HORAS DE VÍNCULO NA IES
</t>
        </r>
      </text>
    </comment>
    <comment ref="AC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NUMERO DE HORAS DEDICADAS AO PPG</t>
        </r>
      </text>
    </comment>
    <comment ref="AD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HORAS DE ENSINO NA GRADUAÇÀO ( CARGA HORÁRIA SEMANAL) - MÉDIA ANUAL</t>
        </r>
      </text>
    </comment>
    <comment ref="AE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HORAS DEDICADAS AO ENSINO NA PG (CARGA HPRÁRIA SEMANAL) MÉDIA ANUAL</t>
        </r>
      </text>
    </comment>
    <comment ref="AF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DISCIPLINAS DA PÓS-GRADUAÇÃO VINCULADAS AO DOCENTE</t>
        </r>
      </text>
    </comment>
    <comment ref="AG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LINHAS DE PESQUISA DO DOCENTE</t>
        </r>
      </text>
    </comment>
    <comment ref="AH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PROJETOS  EM QUE O DOCENTE ATUA COMO COORDENADOR.</t>
        </r>
      </text>
    </comment>
    <comment ref="AI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PROJETOS EM QUE ATUA COMO COLABORADOR E/OU PARTICIPANTE (EXCLUEM-SE AQUI OS PROJETOS EM QUE ATUA COMO COORDENADOR)</t>
        </r>
      </text>
    </comment>
    <comment ref="AJ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FINANCIAMENTO DE PROJETO DE PESQUISA? INFORME O MONTANTE ARRECADADO EM MILHARES (EX. CEM MIL = 100000,00
CONSIDERE APENAS O EDITAL CONCEDIDO E NÃO SUA DISTRIBUIÇÃO AO LONGO DOS ANOS, OU SEJA, APENAS O VALOR TOTAL NO ANO DE IMPLEMENTAÇÃO.
NOTA DECLARE APENAS UMA VEZ O FINANCIAMENTO OBTIDO NO TRIÊNIO - NÃO PONTUE DUAS VEZES</t>
        </r>
      </text>
    </comment>
    <comment ref="AK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SE É BOLSISTA DO CNPQ, 
NÃO = 0
PQ1 = 1
PQ2 = 2
PQ3 = 3 (OUTRO TIPO DE BOLSISTA)</t>
        </r>
      </text>
    </comment>
    <comment ref="AN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NUMERO DE HORAS DE VÍNCULO NA IES
</t>
        </r>
      </text>
    </comment>
    <comment ref="AO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NUMERO DE HORAS DEDICADAS AO PPG</t>
        </r>
      </text>
    </comment>
    <comment ref="AP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HORAS DE ENSINO NA GRADUAÇÀO ( CARGA HORÁRIA SEMANAL) - MÉDIA ANUAL</t>
        </r>
      </text>
    </comment>
    <comment ref="AQ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HORAS DEDICADAS AO ENSINO NA PG (CARGA HPRÁRIA SEMANAL) MÉDIA ANUAL</t>
        </r>
      </text>
    </comment>
    <comment ref="AR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DISCIPLINAS DA PÓS-GRADUAÇÃO VINCULADAS AO DOCENTE</t>
        </r>
      </text>
    </comment>
    <comment ref="AS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LINHAS DE PESQUISA DO DOCENTE</t>
        </r>
      </text>
    </comment>
    <comment ref="AT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PROJETOS  EM QUE O DOCENTE ATUA COMO COORDENADOR.</t>
        </r>
      </text>
    </comment>
    <comment ref="AU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PROJETOS EM QUE ATUA COMO COLABORADOR E/OU PARTICIPANTE (EXCLUEM-SE AQUI OS PROJETOS EM QUE ATUA COMO COORDENADOR)</t>
        </r>
      </text>
    </comment>
    <comment ref="AW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FINANCIAMENTO DE PROJETO DE PESQUISA? INFORME O MONTANTE ARRECADADO EM MILHARES (EX. CEM MIL = 100000,00
CONSIDERE APENAS O EDITAL CONCEDIDO E NÃO SUA DISTRIBUIÇÃO AO LONGO DOS ANOS, OU SEJA, APENAS O VALOR TOTAL E O ANO DE IMPLEMENTAÇÃO.</t>
        </r>
      </text>
    </comment>
    <comment ref="AX3" authorId="1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SE É BOLSISTA DO CNPQ, 
NÃO = 0
PQ1 = 1
PQ2 = 2
PQ3 = 3 (OUTRO TIPO DE BOLSISTA)</t>
        </r>
      </text>
    </comment>
    <comment ref="D45" authorId="2">
      <text>
        <r>
          <rPr>
            <b/>
            <sz val="9"/>
            <color indexed="81"/>
            <rFont val="Tahoma"/>
            <family val="2"/>
          </rPr>
          <t>AR:</t>
        </r>
        <r>
          <rPr>
            <sz val="9"/>
            <color indexed="81"/>
            <rFont val="Tahoma"/>
            <family val="2"/>
          </rPr>
          <t xml:space="preserve">
Inserir o número de publicações em parceria de cada categoria; ex: docente 1, 3 e 6 publicaram um artigo em co-autoria; logo existe 1 artigo com 3 co-autores. Nesse caso, inserir o número 2 (número de co-autores adicionados)</t>
        </r>
      </text>
    </comment>
  </commentList>
</comments>
</file>

<file path=xl/comments4.xml><?xml version="1.0" encoding="utf-8"?>
<comments xmlns="http://schemas.openxmlformats.org/spreadsheetml/2006/main">
  <authors>
    <author>Andre Rodacki</author>
  </authors>
  <commentList>
    <comment ref="E1" authorId="0">
      <text>
        <r>
          <rPr>
            <b/>
            <sz val="9"/>
            <color indexed="81"/>
            <rFont val="Calibri"/>
            <family val="2"/>
          </rPr>
          <t xml:space="preserve">Andre Rodacki:
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b/>
            <sz val="9"/>
            <color indexed="81"/>
            <rFont val="Calibri"/>
            <family val="2"/>
          </rPr>
          <t>Grupo 1 - Cada produção deve ser informada por evento no triênio
Cartas, Mapas e Similares</t>
        </r>
        <r>
          <rPr>
            <sz val="9"/>
            <color indexed="81"/>
            <rFont val="Calibri"/>
            <family val="2"/>
          </rPr>
          <t xml:space="preserve"> (Aerofotograma, Carta, Fotograma, Mapa e outros documentos de reconhecida relevância técnica onde um ponto de vista, opinião ou parecer tenha sido estabelecido e divulgado à toda comunidade acadêmica).
</t>
        </r>
        <r>
          <rPr>
            <b/>
            <sz val="9"/>
            <color indexed="81"/>
            <rFont val="Calibri"/>
            <family val="2"/>
          </rPr>
          <t xml:space="preserve">Artes Cênicas </t>
        </r>
        <r>
          <rPr>
            <sz val="9"/>
            <color indexed="81"/>
            <rFont val="Calibri"/>
            <family val="2"/>
          </rPr>
          <t xml:space="preserve">(Criação de material ou obra Audiovisual, Circense, Coreográfica, Operística, Performática, Radialística ou Teatral, apresentada ao público por qualquer meio de vinculação e com ampla divulgação).
</t>
        </r>
        <r>
          <rPr>
            <b/>
            <sz val="9"/>
            <color indexed="81"/>
            <rFont val="Calibri"/>
            <family val="2"/>
          </rPr>
          <t xml:space="preserve">Manutenção de obra artística </t>
        </r>
        <r>
          <rPr>
            <sz val="9"/>
            <color indexed="81"/>
            <rFont val="Calibri"/>
            <family val="2"/>
          </rPr>
          <t xml:space="preserve">(Manutenção de obras artísticas, tais como Arquiteturas, Desenhos, Esculturas, Fotografias, Gravuras e Pinturas).
</t>
        </r>
        <r>
          <rPr>
            <b/>
            <sz val="9"/>
            <color indexed="81"/>
            <rFont val="Calibri"/>
            <family val="2"/>
          </rPr>
          <t>Música</t>
        </r>
        <r>
          <rPr>
            <sz val="9"/>
            <color indexed="81"/>
            <rFont val="Calibri"/>
            <family val="2"/>
          </rPr>
          <t xml:space="preserve"> (Criação, adaptação e interpretação de Obras Musicais, Arranjos, criações Audiovisuais e Composições. Publicação de Partitura, Registro Fonográfico e de Trilha Sonora).
</t>
        </r>
        <r>
          <rPr>
            <b/>
            <sz val="9"/>
            <color indexed="81"/>
            <rFont val="Calibri"/>
            <family val="2"/>
          </rPr>
          <t xml:space="preserve">Radio ou TV </t>
        </r>
        <r>
          <rPr>
            <sz val="9"/>
            <color indexed="81"/>
            <rFont val="Calibri"/>
            <family val="2"/>
          </rPr>
          <t>(Concessão de Entrevistas, participação de Mesas redondas, atuação como comentaristas ou outras atividades que caracterizem parecer de especialista em programas de radio e televisão).</t>
        </r>
      </text>
    </comment>
    <comment ref="J1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b/>
            <sz val="9"/>
            <color indexed="81"/>
            <rFont val="Calibri"/>
            <family val="2"/>
          </rPr>
          <t xml:space="preserve">Grupo 2 – Cada produção técnica nesse grupo serão avaliadas com 1 ponto
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b/>
            <sz val="9"/>
            <color indexed="81"/>
            <rFont val="Calibri"/>
            <family val="2"/>
          </rPr>
          <t xml:space="preserve">Cursos </t>
        </r>
        <r>
          <rPr>
            <sz val="9"/>
            <color indexed="81"/>
            <rFont val="Calibri"/>
            <family val="2"/>
          </rPr>
          <t xml:space="preserve">(Cursos ministrados em eventos).
</t>
        </r>
        <r>
          <rPr>
            <b/>
            <sz val="9"/>
            <color indexed="81"/>
            <rFont val="Calibri"/>
            <family val="2"/>
          </rPr>
          <t xml:space="preserve"> Organização de evento</t>
        </r>
        <r>
          <rPr>
            <sz val="9"/>
            <color indexed="81"/>
            <rFont val="Calibri"/>
            <family val="2"/>
          </rPr>
          <t xml:space="preserve"> (Organização e gerenciamento de eventos. Atividades de Curadoria e Montagem de eventos).
</t>
        </r>
        <r>
          <rPr>
            <b/>
            <sz val="9"/>
            <color indexed="81"/>
            <rFont val="Calibri"/>
            <family val="2"/>
          </rPr>
          <t xml:space="preserve"> Palestra/Conferência em Evento </t>
        </r>
        <r>
          <rPr>
            <sz val="9"/>
            <color indexed="81"/>
            <rFont val="Calibri"/>
            <family val="2"/>
          </rPr>
          <t xml:space="preserve">(Palestras ou Conferências ministradas em eventos de abrangência nacional ou internacional).
</t>
        </r>
        <r>
          <rPr>
            <b/>
            <sz val="9"/>
            <color indexed="81"/>
            <rFont val="Calibri"/>
            <family val="2"/>
          </rPr>
          <t>Trabalhos em Eventos</t>
        </r>
        <r>
          <rPr>
            <sz val="9"/>
            <color indexed="81"/>
            <rFont val="Calibri"/>
            <family val="2"/>
          </rPr>
          <t xml:space="preserve"> (Trabalhos apresentados em eventos científicos nacionais e internacionais).</t>
        </r>
      </text>
    </comment>
    <comment ref="N1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b/>
            <sz val="9"/>
            <color indexed="81"/>
            <rFont val="Calibri"/>
            <family val="2"/>
          </rPr>
          <t>Grupo 3 – Cada produção técnica nesse grupo serão avaliadas com 5 pontos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b/>
            <sz val="9"/>
            <color indexed="81"/>
            <rFont val="Calibri"/>
            <family val="2"/>
          </rPr>
          <t xml:space="preserve">Participação em comissões e comitês técnico-científicos </t>
        </r>
        <r>
          <rPr>
            <sz val="9"/>
            <color indexed="81"/>
            <rFont val="Calibri"/>
            <family val="2"/>
          </rPr>
          <t>dos órgãos de fomento e ou consultorias e assessorias no âmbito da política e/ou gerenciamento da área.
CAPES, CNPq, FAPs, MEC, Ministério Esporte, COB, COI, Confederações, Federações Esportivas, Conselhos de Classe, Comitê de Ética, Comitês de Iniciação Científica Institucionais, Consultoria a Empresa Privada.</t>
        </r>
      </text>
    </comment>
    <comment ref="O1" authorId="0">
      <text>
        <r>
          <rPr>
            <b/>
            <sz val="9"/>
            <color indexed="81"/>
            <rFont val="Calibri"/>
            <family val="2"/>
          </rPr>
          <t>Andre Rodacki:
Grupo 4 – Cada produção técnica nesse grupo serão avaliadas com 8 e 5 pontos, respectivamente
Editoria</t>
        </r>
        <r>
          <rPr>
            <sz val="9"/>
            <color indexed="81"/>
            <rFont val="Calibri"/>
            <family val="2"/>
          </rPr>
          <t xml:space="preserve"> (Gerenciamento da produção de Anais, Catálogos, Coletâneas, Enciclopédias, Livros e Periódicos na área, Corpo Editorial de Periódicos). - </t>
        </r>
        <r>
          <rPr>
            <b/>
            <sz val="9"/>
            <color indexed="81"/>
            <rFont val="Calibri"/>
            <family val="2"/>
          </rPr>
          <t>8 pontos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b/>
            <sz val="9"/>
            <color indexed="81"/>
            <rFont val="Calibri"/>
            <family val="2"/>
          </rPr>
          <t>Serviços Técnicos</t>
        </r>
        <r>
          <rPr>
            <sz val="9"/>
            <color indexed="81"/>
            <rFont val="Calibri"/>
            <family val="2"/>
          </rPr>
          <t xml:space="preserve"> (Pareceres para periódicos e Editoras para a Publicação de Livros, Manuais e Coletâneas). - </t>
        </r>
        <r>
          <rPr>
            <b/>
            <sz val="9"/>
            <color indexed="81"/>
            <rFont val="Calibri"/>
            <family val="2"/>
          </rPr>
          <t>5 pontos</t>
        </r>
      </text>
    </comment>
    <comment ref="Q1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b/>
            <sz val="9"/>
            <color indexed="81"/>
            <rFont val="Calibri"/>
            <family val="2"/>
          </rPr>
          <t xml:space="preserve">Grupo 5 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b/>
            <sz val="9"/>
            <color indexed="81"/>
            <rFont val="Calibri"/>
            <family val="2"/>
          </rPr>
          <t>Registro definitivo ou provisório no INPI</t>
        </r>
        <r>
          <rPr>
            <sz val="9"/>
            <color indexed="81"/>
            <rFont val="Calibri"/>
            <family val="2"/>
          </rPr>
          <t xml:space="preserve"> de produto relacionado ao Desenvolvimento de aplicativo Computacional ou Multimídia orientado para instrução ou intervenção afim a área.
</t>
        </r>
        <r>
          <rPr>
            <b/>
            <sz val="9"/>
            <color indexed="81"/>
            <rFont val="Calibri"/>
            <family val="2"/>
          </rPr>
          <t xml:space="preserve">Registro definitivo ou provisório no INPI de produto relacionado ao Desenvolvimento de Softwares </t>
        </r>
        <r>
          <rPr>
            <sz val="9"/>
            <color indexed="81"/>
            <rFont val="Calibri"/>
            <family val="2"/>
          </rPr>
          <t xml:space="preserve">relacionados à área orientados para instrução, intervenção, avaliação, estatística, etc., afim a área.
</t>
        </r>
        <r>
          <rPr>
            <b/>
            <sz val="9"/>
            <color indexed="81"/>
            <rFont val="Calibri"/>
            <family val="2"/>
          </rPr>
          <t xml:space="preserve">Registro definitivo ou provisório no INPI de produto relacionado ao desenvolvimento de Material Didático </t>
        </r>
        <r>
          <rPr>
            <sz val="9"/>
            <color indexed="81"/>
            <rFont val="Calibri"/>
            <family val="2"/>
          </rPr>
          <t xml:space="preserve">e Instrucional de pequena ou grande circulação, orientado à fundamentação dos cursos de formação desenvolvidos ou sua divulgação. Produto afim a área.
</t>
        </r>
        <r>
          <rPr>
            <b/>
            <sz val="9"/>
            <color indexed="81"/>
            <rFont val="Calibri"/>
            <family val="2"/>
          </rPr>
          <t xml:space="preserve">Registro definitivo ou provisório no INPI de produto  relacionado ao desenvolvimento de técnica, </t>
        </r>
        <r>
          <rPr>
            <sz val="9"/>
            <color indexed="81"/>
            <rFont val="Calibri"/>
            <family val="2"/>
          </rPr>
          <t xml:space="preserve">método  de treinamento, procedimento experimental etc,  afim a área.
</t>
        </r>
        <r>
          <rPr>
            <b/>
            <sz val="9"/>
            <color indexed="81"/>
            <rFont val="Calibri"/>
            <family val="2"/>
          </rPr>
          <t xml:space="preserve">Registro definitivo ou provisório no INPI de produto relacionado ao Desenvolvimento de Aparelhos, </t>
        </r>
        <r>
          <rPr>
            <sz val="9"/>
            <color indexed="81"/>
            <rFont val="Calibri"/>
            <family val="2"/>
          </rPr>
          <t xml:space="preserve">Instrumentos, Equipamentos e Fármacos etc,  afim a área. </t>
        </r>
      </text>
    </comment>
    <comment ref="AL1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Esses valores corespondem aos quartis 
P1 = 1o. Quartil (25%)
P2 = 2o. Quartil (50% - mediana)
P3 = 3o. Quartil (75%)
Existe necessidade de se colocar esses valores a partir de indicativos da área.</t>
        </r>
      </text>
    </comment>
    <comment ref="E2" authorId="0">
      <text>
        <r>
          <rPr>
            <b/>
            <sz val="9"/>
            <color indexed="81"/>
            <rFont val="Calibri"/>
            <family val="2"/>
          </rPr>
          <t xml:space="preserve">Andre Rodacki:
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sz val="9"/>
            <color rgb="FFFF0000"/>
            <rFont val="Calibri"/>
          </rPr>
          <t>INFORMAR O NÚMERO DE ATIVIDADES NO TRIÊNIO</t>
        </r>
      </text>
    </comment>
    <comment ref="F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sz val="9"/>
            <color rgb="FFFF0000"/>
            <rFont val="Calibri"/>
          </rPr>
          <t>INFORMAR O NÚMERO DE ATIVIDADES NO TRIÊNIO</t>
        </r>
      </text>
    </comment>
    <comment ref="N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sz val="9"/>
            <color rgb="FFFF0000"/>
            <rFont val="Calibri"/>
          </rPr>
          <t xml:space="preserve">Informar o número de participações no triênio, independente do número de consultorias prestadas à mesma agência/órgão.
Conatbiliza-se o número de órgãos atendidos por ano ao longo do triênio.
Ex 1.. 10 pareceres ao CNPq em 2010, 5 em 2011 = 2 (2 eventos); 
Ex 2. 2 pareceres à CAPES em 2009; 1 parecer em 2010 e 2 pareceres em 2012 = 3 (3 eventos).
Ex. 3. participação na seleção brasileira de voleibol em 2010, 2011 e 2012; 5 pareceres para capes 2009; 1 parecer FAPESP em 2012 = 5 (eventos).
</t>
        </r>
      </text>
    </comment>
    <comment ref="O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Inserir o número de eventos ocorridos ao longo do triênio.
Ex1 - Editor da Revista XXX em 2010 e 2011 = 2 eventos
Ex 2 - Corpo Editorial da Revista YYY ao longo de todo o triênio (2010, 2011 e 2012); Editor da Revista ZZZ emm 2012 = 4 eventos</t>
        </r>
      </text>
    </comment>
    <comment ref="P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Informar o número de revistas em que atua como parecerista e que emitiu mais de 3 pareceres num mesmo ano. O número de anos deve ser nformado como um evento, não importando se o número de pareceres for superior a 3.
Ex. Parecer na Revista XXX em 2010 e 2011; Parecer na Revista ZZ em 2012; Parecer em Revista YY em 2010, 2011 e 2012 = 6 eventos.
Ex. Parecer na Revista XXX em 2012 = 1 evento
Ex. Parecer na Revista XX em 2012 e na Revista YY em 2010 e 2012 = 3 eventos</t>
        </r>
      </text>
    </comment>
  </commentList>
</comments>
</file>

<file path=xl/comments5.xml><?xml version="1.0" encoding="utf-8"?>
<comments xmlns="http://schemas.openxmlformats.org/spreadsheetml/2006/main">
  <authors>
    <author>Andre Rodacki</author>
  </authors>
  <commentList>
    <comment ref="C1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PREENCHER EM RELAÇÃO AO ESTADO ATUAL DAS INFORMAÇÕES QUANTO AO SITE; 
USE APENAS AS SEGUINTES FORMAS DE INFORMAR OS DADOS EM TODOS OS QUESITOS DO PPG.
SIM = SIM
NÃO = NÃO </t>
        </r>
      </text>
    </comment>
    <comment ref="C3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O PPG possui home page?
SIM
NÃo
</t>
        </r>
      </text>
    </comment>
    <comment ref="D3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Existem informações sobre o perfil, áreas de atuação e projetos dos docentes </t>
        </r>
      </text>
    </comment>
    <comment ref="E3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As informações sobre os processos seletivos estão claramente explicitadsa?</t>
        </r>
      </text>
    </comment>
    <comment ref="F3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A estrutura curricular, incluindo ementas e bibliografia está dispon;ivel no site?</t>
        </r>
      </text>
    </comment>
    <comment ref="G3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Existe detalhamento dos financiamentos recebidos pelo PPG?</t>
        </r>
      </text>
    </comment>
    <comment ref="H3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Os critérios do Mestrado e Doutorado (resoluções, normas, rotinas, etc) estão bem explícitas?</t>
        </r>
      </text>
    </comment>
    <comment ref="I3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EXISTE REFERENCIA AOS EDITAIS DO PROGRAMA (BOLSAS, BOLSAS IC, CHAMADAS).</t>
        </r>
      </text>
    </comment>
    <comment ref="J3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EXISTE INFORMAÇÃO SOBRE AÇÕES DE MINTER NO TRIÊNIO
</t>
        </r>
      </text>
    </comment>
    <comment ref="K3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EXISTEM PROJETOS EM EXECUÇÃO DE DINTER NO TRIÊNIO
</t>
        </r>
      </text>
    </comment>
    <comment ref="L3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EXISTEM AÇÕES DE PROCAD SENDO DESENVOLVIDAS PELO PPG NO TRIÊNIO</t>
        </r>
      </text>
    </comment>
    <comment ref="M3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egressos formado nos últimos 6 anos (2007 em diante - dois triênios) que ocupam em cargos de direção, coordenação, chefia ou supervisão. 
Informe apenas a quantidade em números</t>
        </r>
      </text>
    </comment>
    <comment ref="N3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número de egressos formados desde 2007 (dois últimos triênio que possuem atuação no ensino superior e/ou tecnológico (IES e IFETS).
Informe apenas a quantidade em números</t>
        </r>
      </text>
    </comment>
  </commentList>
</comments>
</file>

<file path=xl/comments6.xml><?xml version="1.0" encoding="utf-8"?>
<comments xmlns="http://schemas.openxmlformats.org/spreadsheetml/2006/main">
  <authors>
    <author>Andre Rodacki</author>
  </authors>
  <commentList>
    <comment ref="D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ISSN</t>
        </r>
      </text>
    </comment>
    <comment ref="E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TÍTULO COMPLETO DA OBRA - NÃO USE ABREVIAÇÕES</t>
        </r>
      </text>
    </comment>
    <comment ref="F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A QUANTIDADE DE ITENS DO PPG
</t>
        </r>
      </text>
    </comment>
    <comment ref="G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FATOR DE IMPACTO</t>
        </r>
      </text>
    </comment>
    <comment ref="H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SJR atual (quando aplicável)</t>
        </r>
      </text>
    </comment>
    <comment ref="I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A INDEXAÇÃO QUANDO PERTINENTE:
LATINDEX
SCIELO
MEDLINE
ETC</t>
        </r>
      </text>
    </comment>
    <comment ref="J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CLASSIFICAÇÃO SUGERIDA A DO PERIÓDICO COM BASE NOS CRITÉRIOS QUALIS DA ÁREA 21</t>
        </r>
      </text>
    </comment>
  </commentList>
</comments>
</file>

<file path=xl/comments7.xml><?xml version="1.0" encoding="utf-8"?>
<comments xmlns="http://schemas.openxmlformats.org/spreadsheetml/2006/main">
  <authors>
    <author>Andre Rodacki</author>
  </authors>
  <commentList>
    <comment ref="D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ESPECIFICAR O ANO DA PRODUÇÃ0</t>
        </r>
      </text>
    </comment>
    <comment ref="F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ISSN</t>
        </r>
      </text>
    </comment>
    <comment ref="G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TÍTULO COMPLETO DA OBRA - NÃO USE ABREVIAÇÕES</t>
        </r>
      </text>
    </comment>
    <comment ref="H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TÍTULO COMPLETO DA OBRA</t>
        </r>
      </text>
    </comment>
    <comment ref="I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FATOR DE IMPACTO</t>
        </r>
      </text>
    </comment>
    <comment ref="J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SJR (QUANDO APLICÁVEL)</t>
        </r>
      </text>
    </comment>
    <comment ref="K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A INDEXAÇÃO QUANDO PERTINENTE:
LATINDEX
SCIELO
MEDLINE
ETC</t>
        </r>
      </text>
    </comment>
    <comment ref="L4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CLASSIFICAÇÃO SUGIRA A DO PERIÓDICO COM BASE NOS CRITÉRIOS QUALIS DA ÁREA 21</t>
        </r>
      </text>
    </comment>
  </commentList>
</comments>
</file>

<file path=xl/comments8.xml><?xml version="1.0" encoding="utf-8"?>
<comments xmlns="http://schemas.openxmlformats.org/spreadsheetml/2006/main">
  <authors>
    <author>Andre Rodacki</author>
  </authors>
  <commentList>
    <comment ref="D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Inserir o nome do solicitante (MESTRADO)</t>
        </r>
      </text>
    </comment>
    <comment ref="E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Inserir o nome do Solicitante (DOUTORADO)
</t>
        </r>
      </text>
    </comment>
    <comment ref="F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nome da IES do exterior
</t>
        </r>
      </text>
    </comment>
    <comment ref="G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País da IES do Exterior</t>
        </r>
      </text>
    </comment>
    <comment ref="H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a posição do PPG/IES em relação ao pedido:
D = DEFERIDO
I = INDEFERIDO</t>
        </r>
      </text>
    </comment>
    <comment ref="I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Inserir o nome do solicitante (MESTRADO)</t>
        </r>
      </text>
    </comment>
    <comment ref="J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Inserir o nome do Solicitante (DOUTORADO)
</t>
        </r>
      </text>
    </comment>
    <comment ref="K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nome da IES do exterior
</t>
        </r>
      </text>
    </comment>
    <comment ref="L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País da IES do Exterior</t>
        </r>
      </text>
    </comment>
    <comment ref="M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a posição do PPG/IES em relação ao pedido:
D = DEFERIDO
I = INDEFERIDO</t>
        </r>
      </text>
    </comment>
    <comment ref="N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Inserir o nome do solicitante (MESTRADO)</t>
        </r>
      </text>
    </comment>
    <comment ref="O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Inserir o nome do Solicitante (DOUTORADO)
</t>
        </r>
      </text>
    </comment>
    <comment ref="P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nome da IES do exterior
</t>
        </r>
      </text>
    </comment>
    <comment ref="Q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o País da IES do Exterior</t>
        </r>
      </text>
    </comment>
    <comment ref="R2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a posição do PPG/IES em relação ao pedido:
D = DEFERIDO
I = INDEFERIDO</t>
        </r>
      </text>
    </comment>
  </commentList>
</comments>
</file>

<file path=xl/comments9.xml><?xml version="1.0" encoding="utf-8"?>
<comments xmlns="http://schemas.openxmlformats.org/spreadsheetml/2006/main">
  <authors>
    <author>Andre Rodacki</author>
  </authors>
  <commentList>
    <comment ref="E1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APENAS NUMEROS - SEM TRAÇO NO FINAL
</t>
        </r>
      </text>
    </comment>
    <comment ref="G1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INFORME E-MAIL ALTERNATIVO (FACULTATIVO)</t>
        </r>
      </text>
    </comment>
    <comment ref="H1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Aqui vai a sub-área bde atuação:
EF = EDUCAÇÃO FÍSICA
FT = FISIOTERAPIA
FO = FONOAUDIOLOGIA
TO = TERAPIA OCUPACIONAL
</t>
        </r>
        <r>
          <rPr>
            <b/>
            <sz val="9"/>
            <color indexed="81"/>
            <rFont val="Calibri"/>
            <family val="2"/>
          </rPr>
          <t xml:space="preserve">
COLOQUE APENAS UMA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I1" authorId="0">
      <text>
        <r>
          <rPr>
            <b/>
            <sz val="9"/>
            <color indexed="81"/>
            <rFont val="Calibri"/>
            <family val="2"/>
          </rPr>
          <t>Andre Rodacki:</t>
        </r>
        <r>
          <rPr>
            <sz val="9"/>
            <color indexed="81"/>
            <rFont val="Calibri"/>
            <family val="2"/>
          </rPr>
          <t xml:space="preserve">
COLOQUE A PRIMEIRA ESPECIALIDADE:
EX:
BIOMECÂNICA
MOTRICIDADE ORAL
ORTOPEDIA
ERGONOMIA
</t>
        </r>
        <r>
          <rPr>
            <b/>
            <sz val="9"/>
            <color indexed="81"/>
            <rFont val="Calibri"/>
            <family val="2"/>
          </rPr>
          <t>APENAS UMA ESPECIALIDADE</t>
        </r>
      </text>
    </comment>
  </commentList>
</comments>
</file>

<file path=xl/sharedStrings.xml><?xml version="1.0" encoding="utf-8"?>
<sst xmlns="http://schemas.openxmlformats.org/spreadsheetml/2006/main" count="526" uniqueCount="216">
  <si>
    <t>TOTAL TRIENAL</t>
  </si>
  <si>
    <t>CONTRIB</t>
  </si>
  <si>
    <t>DOCENTE</t>
  </si>
  <si>
    <t>TIPO</t>
  </si>
  <si>
    <t>A1</t>
  </si>
  <si>
    <t>A2</t>
  </si>
  <si>
    <t>B1</t>
  </si>
  <si>
    <t>B2</t>
  </si>
  <si>
    <t>B3</t>
  </si>
  <si>
    <t>B4</t>
  </si>
  <si>
    <t>B5</t>
  </si>
  <si>
    <t>L4</t>
  </si>
  <si>
    <t>L3</t>
  </si>
  <si>
    <t>L2</t>
  </si>
  <si>
    <t>L1</t>
  </si>
  <si>
    <t>C4</t>
  </si>
  <si>
    <t>C3</t>
  </si>
  <si>
    <t>C2</t>
  </si>
  <si>
    <t>C1</t>
  </si>
  <si>
    <t>A1+A2</t>
  </si>
  <si>
    <t>A1+A2+B1</t>
  </si>
  <si>
    <t>A1 a B2</t>
  </si>
  <si>
    <t>L4+L3</t>
  </si>
  <si>
    <t>LI</t>
  </si>
  <si>
    <t>C4+C3</t>
  </si>
  <si>
    <t>ARTIGOS</t>
  </si>
  <si>
    <t>Trava B4 (3)</t>
  </si>
  <si>
    <t>Trava B5 (3)</t>
  </si>
  <si>
    <t>LI VROS</t>
  </si>
  <si>
    <t>CAPS</t>
  </si>
  <si>
    <t>Total</t>
  </si>
  <si>
    <t>PROD</t>
  </si>
  <si>
    <t>P</t>
  </si>
  <si>
    <t>DEDUÇÕES</t>
  </si>
  <si>
    <t>D</t>
  </si>
  <si>
    <t>T</t>
  </si>
  <si>
    <t>AJ</t>
  </si>
  <si>
    <t>RESUMO</t>
  </si>
  <si>
    <t>PERCENTIS</t>
  </si>
  <si>
    <t>MED</t>
  </si>
  <si>
    <t>PRODUÇÃO DO PROGRAMA</t>
  </si>
  <si>
    <t>QUANTIDADE</t>
  </si>
  <si>
    <t>Permanentes</t>
  </si>
  <si>
    <t>TOTAL</t>
  </si>
  <si>
    <t>Colaboradores</t>
  </si>
  <si>
    <t>REAL</t>
  </si>
  <si>
    <t>LIVROS</t>
  </si>
  <si>
    <t>Visitantes</t>
  </si>
  <si>
    <t>PONTOS</t>
  </si>
  <si>
    <t>CAPITULOS</t>
  </si>
  <si>
    <t>SOMA</t>
  </si>
  <si>
    <t>MEDIA</t>
  </si>
  <si>
    <t>1 QUARTIL</t>
  </si>
  <si>
    <t>PROGRAMA</t>
  </si>
  <si>
    <t>MEDIANA</t>
  </si>
  <si>
    <t>3 QUARTIL</t>
  </si>
  <si>
    <t>MAX</t>
  </si>
  <si>
    <t>PRODUÇÃO DOS DOCENTES</t>
  </si>
  <si>
    <t>ATINGEM</t>
  </si>
  <si>
    <t>% ATINGEM</t>
  </si>
  <si>
    <t>CONCEITO 3</t>
  </si>
  <si>
    <t>CONCEITO 4</t>
  </si>
  <si>
    <t>CONCEITO 5</t>
  </si>
  <si>
    <t>QUALITATIVO POR ESTRATOS</t>
  </si>
  <si>
    <t>QUANT</t>
  </si>
  <si>
    <t>PERCENT</t>
  </si>
  <si>
    <t>A1+A2+B1+B2</t>
  </si>
  <si>
    <t>2X</t>
  </si>
  <si>
    <t>GRAD</t>
  </si>
  <si>
    <t>IC</t>
  </si>
  <si>
    <t>POS-DOC</t>
  </si>
  <si>
    <t>NO PPG DA ÁREA 21</t>
  </si>
  <si>
    <t>TMT (M)</t>
  </si>
  <si>
    <t>TMT (D)</t>
  </si>
  <si>
    <t>ORIENTAÇÃO</t>
  </si>
  <si>
    <t>HORAS IES</t>
  </si>
  <si>
    <t>ATUAÇÃO EM ENSINO E PESQUISA</t>
  </si>
  <si>
    <t>HORAS PPG</t>
  </si>
  <si>
    <t>ENSINO G</t>
  </si>
  <si>
    <t>ENSINO PG</t>
  </si>
  <si>
    <t>DISCIPLINAS PG</t>
  </si>
  <si>
    <t># LINHAS</t>
  </si>
  <si>
    <t># FINANC</t>
  </si>
  <si>
    <t>PQ</t>
  </si>
  <si>
    <t>1x</t>
  </si>
  <si>
    <t>TRIÊNIO</t>
  </si>
  <si>
    <t>TOTAIS</t>
  </si>
  <si>
    <t>TCC</t>
  </si>
  <si>
    <t>PUBLICAÇÃO DISCENTE</t>
  </si>
  <si>
    <t>Revalidação (M)</t>
  </si>
  <si>
    <t>Revalidação (D)</t>
  </si>
  <si>
    <t># DEF (M)</t>
  </si>
  <si>
    <t># DEF (D)</t>
  </si>
  <si>
    <t># ESTRANG</t>
  </si>
  <si>
    <t>ISSN</t>
  </si>
  <si>
    <t>TÍTULO DO PERIÓDICO</t>
  </si>
  <si>
    <t>CLASSIFICAÇÃO</t>
  </si>
  <si>
    <t>FI</t>
  </si>
  <si>
    <t>INDEXAÇÃO</t>
  </si>
  <si>
    <t>VISIBILIDADE</t>
  </si>
  <si>
    <t>HOME PAGE</t>
  </si>
  <si>
    <t>DOCENTES</t>
  </si>
  <si>
    <t>PROC SEL</t>
  </si>
  <si>
    <t>DISCIPLINAS</t>
  </si>
  <si>
    <t>FINANCIAMENTO</t>
  </si>
  <si>
    <t>EDITAIS</t>
  </si>
  <si>
    <t>COLABORAÇÕES</t>
  </si>
  <si>
    <t>MINTER</t>
  </si>
  <si>
    <t>DINTER</t>
  </si>
  <si>
    <t>PROCAD</t>
  </si>
  <si>
    <t>IES Exterior</t>
  </si>
  <si>
    <t>País</t>
  </si>
  <si>
    <t>Situção</t>
  </si>
  <si>
    <t>CPF</t>
  </si>
  <si>
    <t>ÁREA DE ATUAÇÃO</t>
  </si>
  <si>
    <t>E-MAIL</t>
  </si>
  <si>
    <t>Cartas, Mapas e Similares</t>
  </si>
  <si>
    <t>Cursos</t>
  </si>
  <si>
    <t>Editoria</t>
  </si>
  <si>
    <t>Música</t>
  </si>
  <si>
    <t xml:space="preserve">Precisamos definir o que significam tais tarefas, ou seja, operacionalmente quando se pode caracterizar um desses elementos. </t>
  </si>
  <si>
    <t>Por exemplo, e o que é uma organização de evento? Participação na comissão, presidente..</t>
  </si>
  <si>
    <t xml:space="preserve">Outro exemplo.. O que significa Palestra / conferência? Isso relaciona-se apenas com questões de produtos intelectuais? </t>
  </si>
  <si>
    <t>Mais um.. Como podemos valorizar a consultoria técnica e quais itens serão considerados nisso? Pergunto porque pareceres em revistas devem ser indicados pela área como algo necessário e relevante</t>
  </si>
  <si>
    <t>Devemos colocar um pequeno texto na ficha que pode ser também inserido aqui para explicar aos que preenchem a ficha…</t>
  </si>
  <si>
    <t>O que chamaremos de material didático? Isso pdeo ser desde slides até cadernos impressos… um definiçào é necessária. Aceitamos tudo?</t>
  </si>
  <si>
    <t>ARTIGOS &gt;B1, L3, C3</t>
  </si>
  <si>
    <t>NIVEL</t>
  </si>
  <si>
    <t>MD</t>
  </si>
  <si>
    <t>MEST</t>
  </si>
  <si>
    <t>DOUT</t>
  </si>
  <si>
    <t>DOU</t>
  </si>
  <si>
    <t>CONGR</t>
  </si>
  <si>
    <t>MOBIL</t>
  </si>
  <si>
    <t>OUTRO PPG</t>
  </si>
  <si>
    <t>NÃO PREENCHER OU MODIFICAR A PARTIR DAQUI</t>
  </si>
  <si>
    <t xml:space="preserve">NÃO PREENCHER OU MODIFICAR A PARTIR DAQUI
</t>
  </si>
  <si>
    <t>NUM</t>
  </si>
  <si>
    <t>TGRAD</t>
  </si>
  <si>
    <t>TIC</t>
  </si>
  <si>
    <t>TMES</t>
  </si>
  <si>
    <t>TDOU</t>
  </si>
  <si>
    <t>TPOSD</t>
  </si>
  <si>
    <t>#DEFM</t>
  </si>
  <si>
    <t>#DEFD</t>
  </si>
  <si>
    <t>ART&gt;B1</t>
  </si>
  <si>
    <t>ESPECIALIDADE</t>
  </si>
  <si>
    <t>GRUPO I</t>
  </si>
  <si>
    <t>Artes Cênicas</t>
  </si>
  <si>
    <t>Rádio e TV</t>
  </si>
  <si>
    <t>GRUPO II</t>
  </si>
  <si>
    <t>GRUPO III</t>
  </si>
  <si>
    <t>GRUPO IV</t>
  </si>
  <si>
    <t>GRUPO V</t>
  </si>
  <si>
    <t>MED AREA</t>
  </si>
  <si>
    <t>P1</t>
  </si>
  <si>
    <t>P2</t>
  </si>
  <si>
    <t>P3</t>
  </si>
  <si>
    <t>M&gt;Q2</t>
  </si>
  <si>
    <t>M&gt;Q3</t>
  </si>
  <si>
    <t>M&gt;Q1</t>
  </si>
  <si>
    <t>NÃO</t>
  </si>
  <si>
    <t>PROP SIM</t>
  </si>
  <si>
    <t>CONSIDERAÇÕES</t>
  </si>
  <si>
    <t>AQUI TEM AS SOMAS E MULTIPLICAÇÃO PELOS PESOS SUGERIDOS PARA CADA GRUPO</t>
  </si>
  <si>
    <t>AQUI FORAM INSERIDAS AS TRAVAS, CONFORME SUGERIDO</t>
  </si>
  <si>
    <t>NÃO SIGNIFICA O NÚMERO DE DOCENTES QUE NÃO ATINGE O CRITÉRIO</t>
  </si>
  <si>
    <t>PROP SIM REPRESENTA A PROPORÇÃO DE DOCENTES QUE ATINGE O CRITÉRIO DA COLUNA EM RELAÇÃO AO NUMERO DE ANOS COMO PERMANENTE NO PPG</t>
  </si>
  <si>
    <t>A IDEIA FOI USAR P1, P2, E P3 QUE SAO OS PERCENTIS 25(P1), 50 (P2 = MEDIANA) E 75 (P3); NOTE QUE OS VALORES DE AJ PERCISAM SER ALIMENTADOS PELOS PERCENTIS DA ÁREA (P1 A P3)</t>
  </si>
  <si>
    <t>COPIA O NUMERO DE ANOS QUE O DOCENTE ATUOU COMO PERMANENTE</t>
  </si>
  <si>
    <t>DÁ PARA DISCUTIR ESSES DADOS, MAS ACHO QUE SÓ DEPOIS DE SIMULAR É QUE DÁ PARA SABER SE ESTÃO ADEQUADOS..</t>
  </si>
  <si>
    <t>Manut Obra</t>
  </si>
  <si>
    <t xml:space="preserve">Serviços </t>
  </si>
  <si>
    <t>Técnica, método</t>
  </si>
  <si>
    <t>Material Didático</t>
  </si>
  <si>
    <t>Softwares</t>
  </si>
  <si>
    <t>Aplicativo Computacional</t>
  </si>
  <si>
    <t>Aparelhos</t>
  </si>
  <si>
    <t xml:space="preserve">OPERACIONALMENTE COMO ENTRAMOS COM APENAS UM ANO DE ATUAÇÃO NESSES ITENS. VALE APENAS O EVENTO? </t>
  </si>
  <si>
    <t xml:space="preserve"> Org Evento</t>
  </si>
  <si>
    <t xml:space="preserve"> Palestra/Conf</t>
  </si>
  <si>
    <t xml:space="preserve"> Trab em Eventos</t>
  </si>
  <si>
    <t>Comissões e comitês</t>
  </si>
  <si>
    <t xml:space="preserve">exemplos que podem gerar dúvidas - </t>
  </si>
  <si>
    <t>faço parte do conselho editorial da RBFT - onde se insere isso?</t>
  </si>
  <si>
    <t>como controlamos a questão do INPI? - Informa-se o número da patente no DATACAPES?</t>
  </si>
  <si>
    <t>% CONTRIB</t>
  </si>
  <si>
    <t>SOMA ED</t>
  </si>
  <si>
    <t>SOMA REV</t>
  </si>
  <si>
    <t>GRUPO I (P5 = 1 pts)</t>
  </si>
  <si>
    <t>INFORME AS OBRAS PUBLICADAS EM 2011 E 2012 QUE APRESENTAM BAIXA OU NENHUMA AFINIDADE COM A ÁREA</t>
  </si>
  <si>
    <t>TITULO ARTIGO</t>
  </si>
  <si>
    <t>PPG</t>
  </si>
  <si>
    <t>IES</t>
  </si>
  <si>
    <t>SUBÁREA</t>
  </si>
  <si>
    <t>N</t>
  </si>
  <si>
    <t>DOCENTE A</t>
  </si>
  <si>
    <t>SUB</t>
  </si>
  <si>
    <t>NOME</t>
  </si>
  <si>
    <t>E-MAIL ALTERNATIVO</t>
  </si>
  <si>
    <t>IES/UF</t>
  </si>
  <si>
    <t>ANO</t>
  </si>
  <si>
    <t># PP CCORD</t>
  </si>
  <si>
    <t>#PP PARTIC</t>
  </si>
  <si>
    <t>PPESQ</t>
  </si>
  <si>
    <t>BOLSA M</t>
  </si>
  <si>
    <t>BOLSA D</t>
  </si>
  <si>
    <t>BOLSAS</t>
  </si>
  <si>
    <t>SJR</t>
  </si>
  <si>
    <r>
      <t xml:space="preserve">INFORME AS OBRAS PUBLICADAS EM 2012 E </t>
    </r>
    <r>
      <rPr>
        <b/>
        <sz val="12"/>
        <color rgb="FFFF0000"/>
        <rFont val="Calibri"/>
        <scheme val="minor"/>
      </rPr>
      <t>QUE NÃO ESTÃO TIPIFICADAS NO WEBQUALIS</t>
    </r>
    <r>
      <rPr>
        <sz val="12"/>
        <color theme="1"/>
        <rFont val="Calibri"/>
        <family val="2"/>
        <scheme val="minor"/>
      </rPr>
      <t>, NEM INFORMADAS NO COLETA 2011</t>
    </r>
  </si>
  <si>
    <t>INSIRA SOMENTE OBRAS EM QUE HOUVE PUBLICAÇÕES DO PRESENTE PPG</t>
  </si>
  <si>
    <t>NORMAS</t>
  </si>
  <si>
    <t>2010-2012</t>
  </si>
  <si>
    <t>EGRESSOS</t>
  </si>
  <si>
    <t>EGRESSOS 2</t>
  </si>
  <si>
    <t>EGRESSOS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</si>
</sst>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name val="Times New Roman"/>
      <family val="1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</font>
    <font>
      <b/>
      <sz val="11"/>
      <color rgb="FFFF0000"/>
      <name val="Calibri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4" tint="0.39997558519241921"/>
      <name val="Calibri"/>
    </font>
    <font>
      <b/>
      <sz val="11"/>
      <name val="Calibri"/>
    </font>
    <font>
      <b/>
      <sz val="12"/>
      <color rgb="FFFF0000"/>
      <name val="Calibri"/>
      <scheme val="minor"/>
    </font>
    <font>
      <sz val="9"/>
      <color rgb="FFFF0000"/>
      <name val="Calibri"/>
    </font>
  </fonts>
  <fills count="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7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0" borderId="4" xfId="0" applyBorder="1" applyAlignment="1">
      <alignment horizontal="center"/>
    </xf>
    <xf numFmtId="0" fontId="0" fillId="5" borderId="5" xfId="0" applyFill="1" applyBorder="1"/>
    <xf numFmtId="0" fontId="0" fillId="5" borderId="6" xfId="0" applyFill="1" applyBorder="1"/>
    <xf numFmtId="0" fontId="0" fillId="6" borderId="4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6" xfId="0" applyFill="1" applyBorder="1"/>
    <xf numFmtId="0" fontId="0" fillId="6" borderId="3" xfId="0" applyFill="1" applyBorder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0" fillId="8" borderId="0" xfId="0" applyFill="1"/>
    <xf numFmtId="0" fontId="3" fillId="5" borderId="9" xfId="0" applyFont="1" applyFill="1" applyBorder="1" applyAlignment="1">
      <alignment horizontal="justify" vertical="top" wrapText="1"/>
    </xf>
    <xf numFmtId="0" fontId="0" fillId="0" borderId="10" xfId="0" applyFill="1" applyBorder="1"/>
    <xf numFmtId="0" fontId="0" fillId="4" borderId="0" xfId="0" applyFill="1" applyBorder="1" applyAlignment="1">
      <alignment horizontal="center"/>
    </xf>
    <xf numFmtId="0" fontId="0" fillId="8" borderId="14" xfId="0" applyFill="1" applyBorder="1"/>
    <xf numFmtId="1" fontId="0" fillId="8" borderId="0" xfId="0" applyNumberFormat="1" applyFill="1"/>
    <xf numFmtId="0" fontId="0" fillId="4" borderId="0" xfId="0" applyFill="1"/>
    <xf numFmtId="0" fontId="0" fillId="4" borderId="0" xfId="0" applyFill="1" applyBorder="1"/>
    <xf numFmtId="0" fontId="4" fillId="4" borderId="6" xfId="0" applyFont="1" applyFill="1" applyBorder="1"/>
    <xf numFmtId="0" fontId="0" fillId="4" borderId="6" xfId="0" applyFill="1" applyBorder="1" applyAlignment="1">
      <alignment horizontal="center"/>
    </xf>
    <xf numFmtId="0" fontId="0" fillId="4" borderId="18" xfId="0" applyFill="1" applyBorder="1"/>
    <xf numFmtId="0" fontId="0" fillId="4" borderId="19" xfId="0" applyFill="1" applyBorder="1"/>
    <xf numFmtId="0" fontId="0" fillId="4" borderId="16" xfId="0" applyFill="1" applyBorder="1"/>
    <xf numFmtId="0" fontId="0" fillId="4" borderId="15" xfId="0" applyFill="1" applyBorder="1"/>
    <xf numFmtId="0" fontId="5" fillId="0" borderId="18" xfId="0" applyFont="1" applyBorder="1" applyAlignment="1">
      <alignment horizontal="center"/>
    </xf>
    <xf numFmtId="0" fontId="0" fillId="0" borderId="18" xfId="0" applyBorder="1"/>
    <xf numFmtId="0" fontId="0" fillId="0" borderId="2" xfId="0" applyBorder="1"/>
    <xf numFmtId="0" fontId="0" fillId="0" borderId="2" xfId="0" applyFill="1" applyBorder="1"/>
    <xf numFmtId="0" fontId="0" fillId="0" borderId="3" xfId="0" applyFill="1" applyBorder="1"/>
    <xf numFmtId="0" fontId="0" fillId="0" borderId="0" xfId="0" applyBorder="1"/>
    <xf numFmtId="0" fontId="0" fillId="0" borderId="12" xfId="0" applyBorder="1"/>
    <xf numFmtId="0" fontId="0" fillId="0" borderId="23" xfId="0" applyFill="1" applyBorder="1"/>
    <xf numFmtId="9" fontId="0" fillId="0" borderId="14" xfId="0" applyNumberFormat="1" applyBorder="1"/>
    <xf numFmtId="0" fontId="0" fillId="0" borderId="14" xfId="0" applyBorder="1"/>
    <xf numFmtId="0" fontId="0" fillId="0" borderId="3" xfId="0" applyBorder="1"/>
    <xf numFmtId="0" fontId="0" fillId="0" borderId="24" xfId="0" applyFill="1" applyBorder="1"/>
    <xf numFmtId="0" fontId="0" fillId="0" borderId="26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Border="1"/>
    <xf numFmtId="1" fontId="0" fillId="10" borderId="23" xfId="0" applyNumberFormat="1" applyFill="1" applyBorder="1"/>
    <xf numFmtId="0" fontId="0" fillId="0" borderId="0" xfId="0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0" fillId="0" borderId="15" xfId="0" applyBorder="1"/>
    <xf numFmtId="0" fontId="0" fillId="11" borderId="26" xfId="0" applyFill="1" applyBorder="1"/>
    <xf numFmtId="0" fontId="0" fillId="0" borderId="34" xfId="0" applyBorder="1"/>
    <xf numFmtId="0" fontId="0" fillId="0" borderId="26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12" borderId="0" xfId="0" applyFill="1"/>
    <xf numFmtId="0" fontId="15" fillId="0" borderId="0" xfId="0" applyFont="1"/>
    <xf numFmtId="0" fontId="0" fillId="0" borderId="0" xfId="0" applyFill="1"/>
    <xf numFmtId="0" fontId="0" fillId="0" borderId="8" xfId="0" applyFill="1" applyBorder="1"/>
    <xf numFmtId="0" fontId="0" fillId="0" borderId="19" xfId="0" applyBorder="1"/>
    <xf numFmtId="0" fontId="0" fillId="0" borderId="13" xfId="0" applyBorder="1"/>
    <xf numFmtId="0" fontId="0" fillId="12" borderId="14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0" xfId="0" applyNumberFormat="1" applyFill="1" applyBorder="1"/>
    <xf numFmtId="164" fontId="0" fillId="4" borderId="0" xfId="0" applyNumberFormat="1" applyFill="1" applyBorder="1"/>
    <xf numFmtId="0" fontId="0" fillId="15" borderId="0" xfId="0" applyFill="1"/>
    <xf numFmtId="0" fontId="0" fillId="16" borderId="0" xfId="0" applyFill="1"/>
    <xf numFmtId="0" fontId="0" fillId="8" borderId="10" xfId="0" applyFill="1" applyBorder="1"/>
    <xf numFmtId="0" fontId="4" fillId="8" borderId="10" xfId="0" applyFont="1" applyFill="1" applyBorder="1"/>
    <xf numFmtId="0" fontId="4" fillId="8" borderId="14" xfId="0" applyFont="1" applyFill="1" applyBorder="1"/>
    <xf numFmtId="0" fontId="5" fillId="8" borderId="14" xfId="0" applyFont="1" applyFill="1" applyBorder="1" applyAlignment="1">
      <alignment horizontal="center"/>
    </xf>
    <xf numFmtId="0" fontId="1" fillId="8" borderId="14" xfId="1" applyFill="1" applyBorder="1" applyAlignment="1">
      <alignment horizontal="center"/>
    </xf>
    <xf numFmtId="0" fontId="2" fillId="8" borderId="14" xfId="2" applyFill="1" applyBorder="1" applyAlignment="1">
      <alignment horizontal="center"/>
    </xf>
    <xf numFmtId="0" fontId="5" fillId="8" borderId="14" xfId="0" applyFont="1" applyFill="1" applyBorder="1"/>
    <xf numFmtId="0" fontId="6" fillId="8" borderId="14" xfId="0" applyFont="1" applyFill="1" applyBorder="1"/>
    <xf numFmtId="0" fontId="0" fillId="8" borderId="11" xfId="0" applyFill="1" applyBorder="1"/>
    <xf numFmtId="0" fontId="0" fillId="8" borderId="17" xfId="0" applyFill="1" applyBorder="1"/>
    <xf numFmtId="0" fontId="5" fillId="8" borderId="17" xfId="0" applyFont="1" applyFill="1" applyBorder="1"/>
    <xf numFmtId="0" fontId="0" fillId="14" borderId="10" xfId="0" applyFill="1" applyBorder="1"/>
    <xf numFmtId="0" fontId="4" fillId="14" borderId="10" xfId="0" applyFont="1" applyFill="1" applyBorder="1"/>
    <xf numFmtId="0" fontId="12" fillId="14" borderId="10" xfId="0" applyFont="1" applyFill="1" applyBorder="1"/>
    <xf numFmtId="0" fontId="0" fillId="14" borderId="14" xfId="0" applyFill="1" applyBorder="1"/>
    <xf numFmtId="0" fontId="4" fillId="14" borderId="14" xfId="0" applyFont="1" applyFill="1" applyBorder="1"/>
    <xf numFmtId="0" fontId="12" fillId="14" borderId="14" xfId="0" applyFont="1" applyFill="1" applyBorder="1"/>
    <xf numFmtId="0" fontId="0" fillId="12" borderId="6" xfId="0" applyFill="1" applyBorder="1" applyAlignment="1">
      <alignment horizontal="center"/>
    </xf>
    <xf numFmtId="0" fontId="0" fillId="18" borderId="1" xfId="0" applyFill="1" applyBorder="1"/>
    <xf numFmtId="0" fontId="0" fillId="18" borderId="14" xfId="0" applyFill="1" applyBorder="1" applyAlignment="1">
      <alignment horizontal="center"/>
    </xf>
    <xf numFmtId="0" fontId="0" fillId="18" borderId="14" xfId="0" applyFill="1" applyBorder="1" applyAlignment="1">
      <alignment horizontal="left"/>
    </xf>
    <xf numFmtId="0" fontId="11" fillId="18" borderId="14" xfId="0" applyFont="1" applyFill="1" applyBorder="1" applyAlignment="1">
      <alignment horizontal="center"/>
    </xf>
    <xf numFmtId="0" fontId="0" fillId="18" borderId="3" xfId="0" applyFill="1" applyBorder="1" applyAlignment="1">
      <alignment horizontal="center"/>
    </xf>
    <xf numFmtId="0" fontId="0" fillId="18" borderId="4" xfId="0" applyFill="1" applyBorder="1"/>
    <xf numFmtId="0" fontId="0" fillId="19" borderId="16" xfId="0" applyFill="1" applyBorder="1"/>
    <xf numFmtId="0" fontId="0" fillId="19" borderId="0" xfId="0" applyFill="1" applyBorder="1"/>
    <xf numFmtId="0" fontId="0" fillId="19" borderId="15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13" xfId="0" applyFill="1" applyBorder="1"/>
    <xf numFmtId="0" fontId="0" fillId="18" borderId="16" xfId="0" applyFill="1" applyBorder="1"/>
    <xf numFmtId="0" fontId="0" fillId="18" borderId="0" xfId="0" applyFill="1" applyBorder="1"/>
    <xf numFmtId="0" fontId="0" fillId="18" borderId="15" xfId="0" applyFill="1" applyBorder="1"/>
    <xf numFmtId="2" fontId="0" fillId="18" borderId="39" xfId="0" applyNumberFormat="1" applyFill="1" applyBorder="1"/>
    <xf numFmtId="2" fontId="0" fillId="18" borderId="37" xfId="0" applyNumberFormat="1" applyFill="1" applyBorder="1"/>
    <xf numFmtId="2" fontId="0" fillId="18" borderId="10" xfId="0" applyNumberFormat="1" applyFill="1" applyBorder="1"/>
    <xf numFmtId="0" fontId="0" fillId="18" borderId="15" xfId="0" applyFill="1" applyBorder="1" applyAlignment="1">
      <alignment horizontal="center"/>
    </xf>
    <xf numFmtId="0" fontId="0" fillId="6" borderId="7" xfId="0" applyFill="1" applyBorder="1"/>
    <xf numFmtId="164" fontId="0" fillId="8" borderId="14" xfId="0" applyNumberFormat="1" applyFill="1" applyBorder="1"/>
    <xf numFmtId="164" fontId="0" fillId="13" borderId="14" xfId="0" applyNumberFormat="1" applyFill="1" applyBorder="1"/>
    <xf numFmtId="0" fontId="17" fillId="14" borderId="14" xfId="0" applyFont="1" applyFill="1" applyBorder="1"/>
    <xf numFmtId="0" fontId="18" fillId="14" borderId="14" xfId="0" applyFont="1" applyFill="1" applyBorder="1"/>
    <xf numFmtId="0" fontId="3" fillId="5" borderId="31" xfId="0" applyFont="1" applyFill="1" applyBorder="1" applyAlignment="1">
      <alignment horizontal="justify" vertical="top" wrapText="1"/>
    </xf>
    <xf numFmtId="0" fontId="0" fillId="8" borderId="40" xfId="0" applyFill="1" applyBorder="1"/>
    <xf numFmtId="0" fontId="0" fillId="8" borderId="13" xfId="0" applyFill="1" applyBorder="1"/>
    <xf numFmtId="0" fontId="4" fillId="8" borderId="13" xfId="0" applyFont="1" applyFill="1" applyBorder="1"/>
    <xf numFmtId="0" fontId="0" fillId="0" borderId="33" xfId="0" applyBorder="1"/>
    <xf numFmtId="0" fontId="0" fillId="8" borderId="39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0" fillId="8" borderId="18" xfId="0" applyFill="1" applyBorder="1"/>
    <xf numFmtId="0" fontId="0" fillId="8" borderId="0" xfId="0" applyFill="1" applyBorder="1"/>
    <xf numFmtId="0" fontId="0" fillId="0" borderId="24" xfId="0" applyBorder="1"/>
    <xf numFmtId="0" fontId="0" fillId="0" borderId="15" xfId="0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18" borderId="0" xfId="0" applyFill="1"/>
    <xf numFmtId="0" fontId="3" fillId="12" borderId="9" xfId="0" applyFont="1" applyFill="1" applyBorder="1" applyAlignment="1">
      <alignment horizontal="center" vertical="top" wrapText="1"/>
    </xf>
    <xf numFmtId="0" fontId="3" fillId="18" borderId="9" xfId="0" applyFont="1" applyFill="1" applyBorder="1" applyAlignment="1">
      <alignment horizontal="center" vertical="top" wrapText="1"/>
    </xf>
    <xf numFmtId="0" fontId="0" fillId="18" borderId="0" xfId="0" applyFill="1" applyBorder="1" applyAlignment="1">
      <alignment horizontal="center"/>
    </xf>
    <xf numFmtId="164" fontId="0" fillId="4" borderId="14" xfId="0" applyNumberFormat="1" applyFill="1" applyBorder="1"/>
    <xf numFmtId="0" fontId="5" fillId="0" borderId="14" xfId="0" applyFont="1" applyBorder="1" applyAlignment="1">
      <alignment horizontal="center"/>
    </xf>
    <xf numFmtId="0" fontId="0" fillId="0" borderId="41" xfId="0" applyBorder="1"/>
    <xf numFmtId="0" fontId="0" fillId="0" borderId="0" xfId="0" applyAlignment="1">
      <alignment horizontal="center"/>
    </xf>
    <xf numFmtId="0" fontId="0" fillId="12" borderId="20" xfId="0" applyFill="1" applyBorder="1" applyAlignment="1">
      <alignment horizontal="center"/>
    </xf>
    <xf numFmtId="0" fontId="0" fillId="0" borderId="4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1" xfId="0" applyBorder="1" applyAlignment="1">
      <alignment horizontal="left"/>
    </xf>
    <xf numFmtId="164" fontId="0" fillId="0" borderId="11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0" fontId="0" fillId="0" borderId="39" xfId="0" applyBorder="1"/>
    <xf numFmtId="0" fontId="16" fillId="0" borderId="49" xfId="0" applyFont="1" applyBorder="1"/>
    <xf numFmtId="0" fontId="16" fillId="0" borderId="48" xfId="0" applyFont="1" applyBorder="1"/>
    <xf numFmtId="0" fontId="16" fillId="0" borderId="39" xfId="0" applyFont="1" applyBorder="1"/>
    <xf numFmtId="0" fontId="16" fillId="0" borderId="50" xfId="0" applyFont="1" applyBorder="1"/>
    <xf numFmtId="164" fontId="0" fillId="0" borderId="22" xfId="0" applyNumberForma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/>
    </xf>
    <xf numFmtId="0" fontId="15" fillId="15" borderId="16" xfId="0" applyFont="1" applyFill="1" applyBorder="1" applyAlignment="1">
      <alignment horizontal="center" vertical="center" textRotation="90"/>
    </xf>
    <xf numFmtId="0" fontId="15" fillId="15" borderId="16" xfId="0" applyFont="1" applyFill="1" applyBorder="1" applyAlignment="1">
      <alignment horizontal="center" vertical="center"/>
    </xf>
    <xf numFmtId="0" fontId="15" fillId="0" borderId="17" xfId="0" applyFont="1" applyBorder="1"/>
    <xf numFmtId="0" fontId="3" fillId="5" borderId="4" xfId="0" applyFont="1" applyFill="1" applyBorder="1" applyAlignment="1">
      <alignment horizontal="justify" vertical="top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Fill="1" applyBorder="1"/>
    <xf numFmtId="0" fontId="0" fillId="19" borderId="46" xfId="0" applyFill="1" applyBorder="1" applyAlignment="1">
      <alignment horizontal="center"/>
    </xf>
    <xf numFmtId="0" fontId="0" fillId="19" borderId="47" xfId="0" applyFill="1" applyBorder="1" applyAlignment="1">
      <alignment horizontal="center"/>
    </xf>
    <xf numFmtId="164" fontId="0" fillId="19" borderId="51" xfId="0" applyNumberFormat="1" applyFill="1" applyBorder="1"/>
    <xf numFmtId="0" fontId="0" fillId="19" borderId="0" xfId="0" applyFill="1"/>
    <xf numFmtId="164" fontId="0" fillId="19" borderId="4" xfId="0" applyNumberFormat="1" applyFill="1" applyBorder="1"/>
    <xf numFmtId="0" fontId="0" fillId="12" borderId="1" xfId="0" applyFill="1" applyBorder="1"/>
    <xf numFmtId="0" fontId="0" fillId="0" borderId="42" xfId="0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0" fontId="0" fillId="17" borderId="0" xfId="0" applyFill="1" applyBorder="1" applyAlignment="1">
      <alignment horizontal="center"/>
    </xf>
    <xf numFmtId="164" fontId="0" fillId="14" borderId="11" xfId="0" applyNumberFormat="1" applyFill="1" applyBorder="1" applyAlignment="1">
      <alignment horizontal="center"/>
    </xf>
    <xf numFmtId="164" fontId="0" fillId="14" borderId="12" xfId="0" applyNumberFormat="1" applyFill="1" applyBorder="1" applyAlignment="1">
      <alignment horizontal="center"/>
    </xf>
    <xf numFmtId="164" fontId="0" fillId="14" borderId="44" xfId="0" applyNumberFormat="1" applyFill="1" applyBorder="1" applyAlignment="1">
      <alignment horizontal="center"/>
    </xf>
    <xf numFmtId="164" fontId="0" fillId="14" borderId="20" xfId="0" applyNumberFormat="1" applyFill="1" applyBorder="1" applyAlignment="1">
      <alignment horizontal="center"/>
    </xf>
    <xf numFmtId="1" fontId="0" fillId="14" borderId="12" xfId="0" applyNumberFormat="1" applyFill="1" applyBorder="1" applyAlignment="1">
      <alignment horizontal="right"/>
    </xf>
    <xf numFmtId="164" fontId="0" fillId="14" borderId="23" xfId="0" applyNumberFormat="1" applyFill="1" applyBorder="1" applyAlignment="1">
      <alignment horizontal="center"/>
    </xf>
    <xf numFmtId="0" fontId="0" fillId="14" borderId="17" xfId="0" applyFill="1" applyBorder="1"/>
    <xf numFmtId="0" fontId="0" fillId="14" borderId="18" xfId="0" applyFill="1" applyBorder="1"/>
    <xf numFmtId="0" fontId="16" fillId="14" borderId="25" xfId="0" applyFont="1" applyFill="1" applyBorder="1"/>
    <xf numFmtId="0" fontId="0" fillId="14" borderId="26" xfId="0" applyFill="1" applyBorder="1"/>
    <xf numFmtId="0" fontId="0" fillId="14" borderId="25" xfId="0" applyFill="1" applyBorder="1"/>
    <xf numFmtId="0" fontId="16" fillId="14" borderId="17" xfId="0" applyFont="1" applyFill="1" applyBorder="1"/>
    <xf numFmtId="0" fontId="0" fillId="14" borderId="34" xfId="0" applyFill="1" applyBorder="1"/>
    <xf numFmtId="0" fontId="0" fillId="14" borderId="29" xfId="0" applyFill="1" applyBorder="1"/>
    <xf numFmtId="0" fontId="0" fillId="14" borderId="45" xfId="0" applyFill="1" applyBorder="1"/>
    <xf numFmtId="0" fontId="0" fillId="14" borderId="27" xfId="0" applyFill="1" applyBorder="1"/>
    <xf numFmtId="0" fontId="0" fillId="14" borderId="30" xfId="0" applyFill="1" applyBorder="1"/>
    <xf numFmtId="0" fontId="0" fillId="19" borderId="14" xfId="0" applyFill="1" applyBorder="1"/>
    <xf numFmtId="0" fontId="0" fillId="12" borderId="39" xfId="0" applyFill="1" applyBorder="1" applyAlignment="1">
      <alignment horizontal="center"/>
    </xf>
    <xf numFmtId="0" fontId="0" fillId="16" borderId="14" xfId="0" applyFill="1" applyBorder="1" applyAlignment="1">
      <alignment horizontal="center"/>
    </xf>
    <xf numFmtId="0" fontId="0" fillId="0" borderId="15" xfId="0" applyFill="1" applyBorder="1"/>
    <xf numFmtId="0" fontId="16" fillId="0" borderId="14" xfId="0" applyFont="1" applyBorder="1"/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0" borderId="35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33" xfId="0" applyFont="1" applyBorder="1" applyAlignment="1">
      <alignment horizontal="center" vertical="center" textRotation="90"/>
    </xf>
    <xf numFmtId="0" fontId="0" fillId="0" borderId="8" xfId="0" applyFont="1" applyBorder="1" applyAlignment="1">
      <alignment horizontal="center" vertical="center" textRotation="90"/>
    </xf>
    <xf numFmtId="0" fontId="0" fillId="0" borderId="9" xfId="0" applyFont="1" applyBorder="1" applyAlignment="1">
      <alignment horizontal="center" vertical="center" textRotation="90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9" borderId="20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9" fillId="15" borderId="6" xfId="0" applyFont="1" applyFill="1" applyBorder="1" applyAlignment="1">
      <alignment horizontal="center" vertical="center" textRotation="90" wrapText="1"/>
    </xf>
    <xf numFmtId="0" fontId="19" fillId="15" borderId="0" xfId="0" applyFont="1" applyFill="1" applyBorder="1" applyAlignment="1">
      <alignment horizontal="center" vertical="center" textRotation="90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15" fillId="12" borderId="43" xfId="0" applyFont="1" applyFill="1" applyBorder="1" applyAlignment="1">
      <alignment horizontal="center"/>
    </xf>
    <xf numFmtId="0" fontId="15" fillId="12" borderId="0" xfId="0" applyFont="1" applyFill="1" applyBorder="1" applyAlignment="1">
      <alignment horizontal="center"/>
    </xf>
    <xf numFmtId="0" fontId="15" fillId="15" borderId="39" xfId="0" applyFont="1" applyFill="1" applyBorder="1" applyAlignment="1">
      <alignment horizontal="center" vertical="center" textRotation="90"/>
    </xf>
    <xf numFmtId="0" fontId="15" fillId="15" borderId="37" xfId="0" applyFont="1" applyFill="1" applyBorder="1" applyAlignment="1">
      <alignment horizontal="center" vertical="center" textRotation="90"/>
    </xf>
    <xf numFmtId="0" fontId="15" fillId="15" borderId="10" xfId="0" applyFont="1" applyFill="1" applyBorder="1" applyAlignment="1">
      <alignment horizontal="center" vertical="center" textRotation="90"/>
    </xf>
    <xf numFmtId="0" fontId="0" fillId="17" borderId="36" xfId="0" applyFill="1" applyBorder="1" applyAlignment="1">
      <alignment horizontal="center"/>
    </xf>
    <xf numFmtId="0" fontId="0" fillId="12" borderId="36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9" fontId="0" fillId="12" borderId="27" xfId="0" applyNumberFormat="1" applyFill="1" applyBorder="1" applyAlignment="1">
      <alignment horizontal="center"/>
    </xf>
    <xf numFmtId="9" fontId="0" fillId="12" borderId="52" xfId="0" applyNumberFormat="1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4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4" xfId="0" applyBorder="1" applyAlignment="1">
      <alignment horizontal="center"/>
    </xf>
    <xf numFmtId="0" fontId="15" fillId="15" borderId="49" xfId="0" applyFont="1" applyFill="1" applyBorder="1" applyAlignment="1">
      <alignment horizontal="center" vertical="center" textRotation="90"/>
    </xf>
    <xf numFmtId="0" fontId="15" fillId="15" borderId="16" xfId="0" applyFont="1" applyFill="1" applyBorder="1" applyAlignment="1">
      <alignment horizontal="center" vertical="center" textRotation="90"/>
    </xf>
    <xf numFmtId="0" fontId="0" fillId="1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0" fillId="12" borderId="38" xfId="0" applyFill="1" applyBorder="1" applyAlignment="1">
      <alignment horizontal="center"/>
    </xf>
    <xf numFmtId="0" fontId="16" fillId="0" borderId="14" xfId="0" applyFont="1" applyFill="1" applyBorder="1"/>
  </cellXfs>
  <cellStyles count="377">
    <cellStyle name="Bad" xfId="2" builtinId="27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Good" xfId="1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U77"/>
  <sheetViews>
    <sheetView zoomScale="150" zoomScaleNormal="150" zoomScalePageLayoutView="150" workbookViewId="0">
      <selection activeCell="B3" sqref="B3"/>
    </sheetView>
  </sheetViews>
  <sheetFormatPr baseColWidth="10" defaultColWidth="8.83203125" defaultRowHeight="15" x14ac:dyDescent="0"/>
  <cols>
    <col min="2" max="2" width="10.5" bestFit="1" customWidth="1"/>
    <col min="3" max="3" width="4.33203125" bestFit="1" customWidth="1"/>
    <col min="4" max="4" width="41.5" bestFit="1" customWidth="1"/>
    <col min="5" max="19" width="5.5" customWidth="1"/>
    <col min="20" max="20" width="3.83203125" customWidth="1"/>
    <col min="21" max="21" width="5.5" customWidth="1"/>
    <col min="22" max="36" width="5.33203125" customWidth="1"/>
    <col min="37" max="52" width="5.5" customWidth="1"/>
    <col min="53" max="53" width="5.83203125" customWidth="1"/>
    <col min="54" max="54" width="7" customWidth="1"/>
    <col min="55" max="55" width="8" customWidth="1"/>
    <col min="56" max="56" width="7.5" customWidth="1"/>
    <col min="57" max="57" width="7.5" hidden="1" customWidth="1"/>
    <col min="58" max="58" width="10" customWidth="1"/>
    <col min="59" max="59" width="10" hidden="1" customWidth="1"/>
    <col min="60" max="60" width="7.83203125" customWidth="1"/>
    <col min="61" max="61" width="7.83203125" hidden="1" customWidth="1"/>
    <col min="62" max="62" width="6.83203125" customWidth="1"/>
    <col min="63" max="63" width="8.1640625" customWidth="1"/>
    <col min="64" max="64" width="5.83203125" customWidth="1"/>
    <col min="65" max="65" width="5.33203125" customWidth="1"/>
    <col min="66" max="66" width="4.6640625" customWidth="1"/>
    <col min="67" max="67" width="4.6640625" hidden="1" customWidth="1"/>
    <col min="68" max="68" width="4" customWidth="1"/>
    <col min="69" max="69" width="4" hidden="1" customWidth="1"/>
    <col min="70" max="70" width="6.33203125" customWidth="1"/>
    <col min="71" max="72" width="5.1640625" customWidth="1"/>
    <col min="73" max="73" width="5.1640625" hidden="1" customWidth="1"/>
    <col min="74" max="74" width="5.1640625" customWidth="1"/>
    <col min="75" max="75" width="5.1640625" hidden="1" customWidth="1"/>
    <col min="76" max="76" width="5.1640625" customWidth="1"/>
    <col min="77" max="77" width="3" customWidth="1"/>
    <col min="78" max="78" width="10.5" customWidth="1"/>
    <col min="79" max="80" width="11.5" hidden="1" customWidth="1"/>
    <col min="81" max="81" width="8.5" customWidth="1"/>
    <col min="82" max="82" width="9" customWidth="1"/>
    <col min="83" max="83" width="8.33203125" customWidth="1"/>
    <col min="84" max="84" width="11.5" customWidth="1"/>
    <col min="85" max="85" width="5" bestFit="1" customWidth="1"/>
    <col min="86" max="86" width="11.5" customWidth="1"/>
    <col min="87" max="87" width="5.1640625" bestFit="1" customWidth="1"/>
    <col min="88" max="88" width="11.5" customWidth="1"/>
    <col min="89" max="89" width="5.1640625" bestFit="1" customWidth="1"/>
    <col min="90" max="90" width="4" customWidth="1"/>
    <col min="91" max="91" width="10" customWidth="1"/>
    <col min="92" max="92" width="5.6640625" customWidth="1"/>
    <col min="93" max="102" width="8.1640625" customWidth="1"/>
    <col min="103" max="103" width="8.1640625" hidden="1" customWidth="1"/>
    <col min="104" max="107" width="8.1640625" customWidth="1"/>
    <col min="108" max="108" width="0" hidden="1" customWidth="1"/>
    <col min="114" max="115" width="9.1640625" customWidth="1"/>
    <col min="116" max="117" width="9.1640625" hidden="1" customWidth="1"/>
    <col min="120" max="121" width="0" hidden="1" customWidth="1"/>
    <col min="124" max="125" width="0" hidden="1" customWidth="1"/>
    <col min="264" max="264" width="10.5" bestFit="1" customWidth="1"/>
    <col min="265" max="265" width="4.33203125" bestFit="1" customWidth="1"/>
    <col min="266" max="266" width="41.5" bestFit="1" customWidth="1"/>
    <col min="267" max="281" width="5.5" customWidth="1"/>
    <col min="282" max="282" width="3.83203125" customWidth="1"/>
    <col min="283" max="283" width="5.5" customWidth="1"/>
    <col min="284" max="298" width="5.33203125" customWidth="1"/>
    <col min="299" max="314" width="5.5" customWidth="1"/>
    <col min="315" max="315" width="6" customWidth="1"/>
    <col min="316" max="316" width="8" customWidth="1"/>
    <col min="317" max="317" width="7.5" customWidth="1"/>
    <col min="318" max="318" width="10" customWidth="1"/>
    <col min="319" max="319" width="7.83203125" customWidth="1"/>
    <col min="320" max="320" width="6.83203125" customWidth="1"/>
    <col min="321" max="321" width="8.1640625" customWidth="1"/>
    <col min="322" max="323" width="5.33203125" customWidth="1"/>
    <col min="324" max="324" width="4.6640625" customWidth="1"/>
    <col min="325" max="325" width="4" customWidth="1"/>
    <col min="326" max="326" width="0" hidden="1" customWidth="1"/>
    <col min="327" max="330" width="5.1640625" customWidth="1"/>
    <col min="331" max="331" width="0" hidden="1" customWidth="1"/>
    <col min="332" max="332" width="5.1640625" customWidth="1"/>
    <col min="333" max="333" width="6" customWidth="1"/>
    <col min="334" max="334" width="6.83203125" customWidth="1"/>
    <col min="335" max="336" width="11.5" customWidth="1"/>
    <col min="337" max="337" width="8.5" customWidth="1"/>
    <col min="338" max="338" width="9" customWidth="1"/>
    <col min="339" max="339" width="8.33203125" customWidth="1"/>
    <col min="340" max="340" width="16.5" customWidth="1"/>
    <col min="341" max="341" width="6" customWidth="1"/>
    <col min="342" max="342" width="20.33203125" customWidth="1"/>
    <col min="343" max="343" width="5.1640625" bestFit="1" customWidth="1"/>
    <col min="344" max="344" width="20" customWidth="1"/>
    <col min="345" max="345" width="5.1640625" bestFit="1" customWidth="1"/>
    <col min="346" max="346" width="6.83203125" customWidth="1"/>
    <col min="347" max="347" width="14.6640625" customWidth="1"/>
    <col min="348" max="348" width="11" customWidth="1"/>
    <col min="349" max="358" width="8.1640625" customWidth="1"/>
    <col min="359" max="359" width="0" hidden="1" customWidth="1"/>
    <col min="360" max="363" width="8.1640625" customWidth="1"/>
    <col min="364" max="364" width="0" hidden="1" customWidth="1"/>
    <col min="520" max="520" width="10.5" bestFit="1" customWidth="1"/>
    <col min="521" max="521" width="4.33203125" bestFit="1" customWidth="1"/>
    <col min="522" max="522" width="41.5" bestFit="1" customWidth="1"/>
    <col min="523" max="537" width="5.5" customWidth="1"/>
    <col min="538" max="538" width="3.83203125" customWidth="1"/>
    <col min="539" max="539" width="5.5" customWidth="1"/>
    <col min="540" max="554" width="5.33203125" customWidth="1"/>
    <col min="555" max="570" width="5.5" customWidth="1"/>
    <col min="571" max="571" width="6" customWidth="1"/>
    <col min="572" max="572" width="8" customWidth="1"/>
    <col min="573" max="573" width="7.5" customWidth="1"/>
    <col min="574" max="574" width="10" customWidth="1"/>
    <col min="575" max="575" width="7.83203125" customWidth="1"/>
    <col min="576" max="576" width="6.83203125" customWidth="1"/>
    <col min="577" max="577" width="8.1640625" customWidth="1"/>
    <col min="578" max="579" width="5.33203125" customWidth="1"/>
    <col min="580" max="580" width="4.6640625" customWidth="1"/>
    <col min="581" max="581" width="4" customWidth="1"/>
    <col min="582" max="582" width="0" hidden="1" customWidth="1"/>
    <col min="583" max="586" width="5.1640625" customWidth="1"/>
    <col min="587" max="587" width="0" hidden="1" customWidth="1"/>
    <col min="588" max="588" width="5.1640625" customWidth="1"/>
    <col min="589" max="589" width="6" customWidth="1"/>
    <col min="590" max="590" width="6.83203125" customWidth="1"/>
    <col min="591" max="592" width="11.5" customWidth="1"/>
    <col min="593" max="593" width="8.5" customWidth="1"/>
    <col min="594" max="594" width="9" customWidth="1"/>
    <col min="595" max="595" width="8.33203125" customWidth="1"/>
    <col min="596" max="596" width="16.5" customWidth="1"/>
    <col min="597" max="597" width="6" customWidth="1"/>
    <col min="598" max="598" width="20.33203125" customWidth="1"/>
    <col min="599" max="599" width="5.1640625" bestFit="1" customWidth="1"/>
    <col min="600" max="600" width="20" customWidth="1"/>
    <col min="601" max="601" width="5.1640625" bestFit="1" customWidth="1"/>
    <col min="602" max="602" width="6.83203125" customWidth="1"/>
    <col min="603" max="603" width="14.6640625" customWidth="1"/>
    <col min="604" max="604" width="11" customWidth="1"/>
    <col min="605" max="614" width="8.1640625" customWidth="1"/>
    <col min="615" max="615" width="0" hidden="1" customWidth="1"/>
    <col min="616" max="619" width="8.1640625" customWidth="1"/>
    <col min="620" max="620" width="0" hidden="1" customWidth="1"/>
    <col min="776" max="776" width="10.5" bestFit="1" customWidth="1"/>
    <col min="777" max="777" width="4.33203125" bestFit="1" customWidth="1"/>
    <col min="778" max="778" width="41.5" bestFit="1" customWidth="1"/>
    <col min="779" max="793" width="5.5" customWidth="1"/>
    <col min="794" max="794" width="3.83203125" customWidth="1"/>
    <col min="795" max="795" width="5.5" customWidth="1"/>
    <col min="796" max="810" width="5.33203125" customWidth="1"/>
    <col min="811" max="826" width="5.5" customWidth="1"/>
    <col min="827" max="827" width="6" customWidth="1"/>
    <col min="828" max="828" width="8" customWidth="1"/>
    <col min="829" max="829" width="7.5" customWidth="1"/>
    <col min="830" max="830" width="10" customWidth="1"/>
    <col min="831" max="831" width="7.83203125" customWidth="1"/>
    <col min="832" max="832" width="6.83203125" customWidth="1"/>
    <col min="833" max="833" width="8.1640625" customWidth="1"/>
    <col min="834" max="835" width="5.33203125" customWidth="1"/>
    <col min="836" max="836" width="4.6640625" customWidth="1"/>
    <col min="837" max="837" width="4" customWidth="1"/>
    <col min="838" max="838" width="0" hidden="1" customWidth="1"/>
    <col min="839" max="842" width="5.1640625" customWidth="1"/>
    <col min="843" max="843" width="0" hidden="1" customWidth="1"/>
    <col min="844" max="844" width="5.1640625" customWidth="1"/>
    <col min="845" max="845" width="6" customWidth="1"/>
    <col min="846" max="846" width="6.83203125" customWidth="1"/>
    <col min="847" max="848" width="11.5" customWidth="1"/>
    <col min="849" max="849" width="8.5" customWidth="1"/>
    <col min="850" max="850" width="9" customWidth="1"/>
    <col min="851" max="851" width="8.33203125" customWidth="1"/>
    <col min="852" max="852" width="16.5" customWidth="1"/>
    <col min="853" max="853" width="6" customWidth="1"/>
    <col min="854" max="854" width="20.33203125" customWidth="1"/>
    <col min="855" max="855" width="5.1640625" bestFit="1" customWidth="1"/>
    <col min="856" max="856" width="20" customWidth="1"/>
    <col min="857" max="857" width="5.1640625" bestFit="1" customWidth="1"/>
    <col min="858" max="858" width="6.83203125" customWidth="1"/>
    <col min="859" max="859" width="14.6640625" customWidth="1"/>
    <col min="860" max="860" width="11" customWidth="1"/>
    <col min="861" max="870" width="8.1640625" customWidth="1"/>
    <col min="871" max="871" width="0" hidden="1" customWidth="1"/>
    <col min="872" max="875" width="8.1640625" customWidth="1"/>
    <col min="876" max="876" width="0" hidden="1" customWidth="1"/>
    <col min="1032" max="1032" width="10.5" bestFit="1" customWidth="1"/>
    <col min="1033" max="1033" width="4.33203125" bestFit="1" customWidth="1"/>
    <col min="1034" max="1034" width="41.5" bestFit="1" customWidth="1"/>
    <col min="1035" max="1049" width="5.5" customWidth="1"/>
    <col min="1050" max="1050" width="3.83203125" customWidth="1"/>
    <col min="1051" max="1051" width="5.5" customWidth="1"/>
    <col min="1052" max="1066" width="5.33203125" customWidth="1"/>
    <col min="1067" max="1082" width="5.5" customWidth="1"/>
    <col min="1083" max="1083" width="6" customWidth="1"/>
    <col min="1084" max="1084" width="8" customWidth="1"/>
    <col min="1085" max="1085" width="7.5" customWidth="1"/>
    <col min="1086" max="1086" width="10" customWidth="1"/>
    <col min="1087" max="1087" width="7.83203125" customWidth="1"/>
    <col min="1088" max="1088" width="6.83203125" customWidth="1"/>
    <col min="1089" max="1089" width="8.1640625" customWidth="1"/>
    <col min="1090" max="1091" width="5.33203125" customWidth="1"/>
    <col min="1092" max="1092" width="4.6640625" customWidth="1"/>
    <col min="1093" max="1093" width="4" customWidth="1"/>
    <col min="1094" max="1094" width="0" hidden="1" customWidth="1"/>
    <col min="1095" max="1098" width="5.1640625" customWidth="1"/>
    <col min="1099" max="1099" width="0" hidden="1" customWidth="1"/>
    <col min="1100" max="1100" width="5.1640625" customWidth="1"/>
    <col min="1101" max="1101" width="6" customWidth="1"/>
    <col min="1102" max="1102" width="6.83203125" customWidth="1"/>
    <col min="1103" max="1104" width="11.5" customWidth="1"/>
    <col min="1105" max="1105" width="8.5" customWidth="1"/>
    <col min="1106" max="1106" width="9" customWidth="1"/>
    <col min="1107" max="1107" width="8.33203125" customWidth="1"/>
    <col min="1108" max="1108" width="16.5" customWidth="1"/>
    <col min="1109" max="1109" width="6" customWidth="1"/>
    <col min="1110" max="1110" width="20.33203125" customWidth="1"/>
    <col min="1111" max="1111" width="5.1640625" bestFit="1" customWidth="1"/>
    <col min="1112" max="1112" width="20" customWidth="1"/>
    <col min="1113" max="1113" width="5.1640625" bestFit="1" customWidth="1"/>
    <col min="1114" max="1114" width="6.83203125" customWidth="1"/>
    <col min="1115" max="1115" width="14.6640625" customWidth="1"/>
    <col min="1116" max="1116" width="11" customWidth="1"/>
    <col min="1117" max="1126" width="8.1640625" customWidth="1"/>
    <col min="1127" max="1127" width="0" hidden="1" customWidth="1"/>
    <col min="1128" max="1131" width="8.1640625" customWidth="1"/>
    <col min="1132" max="1132" width="0" hidden="1" customWidth="1"/>
    <col min="1288" max="1288" width="10.5" bestFit="1" customWidth="1"/>
    <col min="1289" max="1289" width="4.33203125" bestFit="1" customWidth="1"/>
    <col min="1290" max="1290" width="41.5" bestFit="1" customWidth="1"/>
    <col min="1291" max="1305" width="5.5" customWidth="1"/>
    <col min="1306" max="1306" width="3.83203125" customWidth="1"/>
    <col min="1307" max="1307" width="5.5" customWidth="1"/>
    <col min="1308" max="1322" width="5.33203125" customWidth="1"/>
    <col min="1323" max="1338" width="5.5" customWidth="1"/>
    <col min="1339" max="1339" width="6" customWidth="1"/>
    <col min="1340" max="1340" width="8" customWidth="1"/>
    <col min="1341" max="1341" width="7.5" customWidth="1"/>
    <col min="1342" max="1342" width="10" customWidth="1"/>
    <col min="1343" max="1343" width="7.83203125" customWidth="1"/>
    <col min="1344" max="1344" width="6.83203125" customWidth="1"/>
    <col min="1345" max="1345" width="8.1640625" customWidth="1"/>
    <col min="1346" max="1347" width="5.33203125" customWidth="1"/>
    <col min="1348" max="1348" width="4.6640625" customWidth="1"/>
    <col min="1349" max="1349" width="4" customWidth="1"/>
    <col min="1350" max="1350" width="0" hidden="1" customWidth="1"/>
    <col min="1351" max="1354" width="5.1640625" customWidth="1"/>
    <col min="1355" max="1355" width="0" hidden="1" customWidth="1"/>
    <col min="1356" max="1356" width="5.1640625" customWidth="1"/>
    <col min="1357" max="1357" width="6" customWidth="1"/>
    <col min="1358" max="1358" width="6.83203125" customWidth="1"/>
    <col min="1359" max="1360" width="11.5" customWidth="1"/>
    <col min="1361" max="1361" width="8.5" customWidth="1"/>
    <col min="1362" max="1362" width="9" customWidth="1"/>
    <col min="1363" max="1363" width="8.33203125" customWidth="1"/>
    <col min="1364" max="1364" width="16.5" customWidth="1"/>
    <col min="1365" max="1365" width="6" customWidth="1"/>
    <col min="1366" max="1366" width="20.33203125" customWidth="1"/>
    <col min="1367" max="1367" width="5.1640625" bestFit="1" customWidth="1"/>
    <col min="1368" max="1368" width="20" customWidth="1"/>
    <col min="1369" max="1369" width="5.1640625" bestFit="1" customWidth="1"/>
    <col min="1370" max="1370" width="6.83203125" customWidth="1"/>
    <col min="1371" max="1371" width="14.6640625" customWidth="1"/>
    <col min="1372" max="1372" width="11" customWidth="1"/>
    <col min="1373" max="1382" width="8.1640625" customWidth="1"/>
    <col min="1383" max="1383" width="0" hidden="1" customWidth="1"/>
    <col min="1384" max="1387" width="8.1640625" customWidth="1"/>
    <col min="1388" max="1388" width="0" hidden="1" customWidth="1"/>
    <col min="1544" max="1544" width="10.5" bestFit="1" customWidth="1"/>
    <col min="1545" max="1545" width="4.33203125" bestFit="1" customWidth="1"/>
    <col min="1546" max="1546" width="41.5" bestFit="1" customWidth="1"/>
    <col min="1547" max="1561" width="5.5" customWidth="1"/>
    <col min="1562" max="1562" width="3.83203125" customWidth="1"/>
    <col min="1563" max="1563" width="5.5" customWidth="1"/>
    <col min="1564" max="1578" width="5.33203125" customWidth="1"/>
    <col min="1579" max="1594" width="5.5" customWidth="1"/>
    <col min="1595" max="1595" width="6" customWidth="1"/>
    <col min="1596" max="1596" width="8" customWidth="1"/>
    <col min="1597" max="1597" width="7.5" customWidth="1"/>
    <col min="1598" max="1598" width="10" customWidth="1"/>
    <col min="1599" max="1599" width="7.83203125" customWidth="1"/>
    <col min="1600" max="1600" width="6.83203125" customWidth="1"/>
    <col min="1601" max="1601" width="8.1640625" customWidth="1"/>
    <col min="1602" max="1603" width="5.33203125" customWidth="1"/>
    <col min="1604" max="1604" width="4.6640625" customWidth="1"/>
    <col min="1605" max="1605" width="4" customWidth="1"/>
    <col min="1606" max="1606" width="0" hidden="1" customWidth="1"/>
    <col min="1607" max="1610" width="5.1640625" customWidth="1"/>
    <col min="1611" max="1611" width="0" hidden="1" customWidth="1"/>
    <col min="1612" max="1612" width="5.1640625" customWidth="1"/>
    <col min="1613" max="1613" width="6" customWidth="1"/>
    <col min="1614" max="1614" width="6.83203125" customWidth="1"/>
    <col min="1615" max="1616" width="11.5" customWidth="1"/>
    <col min="1617" max="1617" width="8.5" customWidth="1"/>
    <col min="1618" max="1618" width="9" customWidth="1"/>
    <col min="1619" max="1619" width="8.33203125" customWidth="1"/>
    <col min="1620" max="1620" width="16.5" customWidth="1"/>
    <col min="1621" max="1621" width="6" customWidth="1"/>
    <col min="1622" max="1622" width="20.33203125" customWidth="1"/>
    <col min="1623" max="1623" width="5.1640625" bestFit="1" customWidth="1"/>
    <col min="1624" max="1624" width="20" customWidth="1"/>
    <col min="1625" max="1625" width="5.1640625" bestFit="1" customWidth="1"/>
    <col min="1626" max="1626" width="6.83203125" customWidth="1"/>
    <col min="1627" max="1627" width="14.6640625" customWidth="1"/>
    <col min="1628" max="1628" width="11" customWidth="1"/>
    <col min="1629" max="1638" width="8.1640625" customWidth="1"/>
    <col min="1639" max="1639" width="0" hidden="1" customWidth="1"/>
    <col min="1640" max="1643" width="8.1640625" customWidth="1"/>
    <col min="1644" max="1644" width="0" hidden="1" customWidth="1"/>
    <col min="1800" max="1800" width="10.5" bestFit="1" customWidth="1"/>
    <col min="1801" max="1801" width="4.33203125" bestFit="1" customWidth="1"/>
    <col min="1802" max="1802" width="41.5" bestFit="1" customWidth="1"/>
    <col min="1803" max="1817" width="5.5" customWidth="1"/>
    <col min="1818" max="1818" width="3.83203125" customWidth="1"/>
    <col min="1819" max="1819" width="5.5" customWidth="1"/>
    <col min="1820" max="1834" width="5.33203125" customWidth="1"/>
    <col min="1835" max="1850" width="5.5" customWidth="1"/>
    <col min="1851" max="1851" width="6" customWidth="1"/>
    <col min="1852" max="1852" width="8" customWidth="1"/>
    <col min="1853" max="1853" width="7.5" customWidth="1"/>
    <col min="1854" max="1854" width="10" customWidth="1"/>
    <col min="1855" max="1855" width="7.83203125" customWidth="1"/>
    <col min="1856" max="1856" width="6.83203125" customWidth="1"/>
    <col min="1857" max="1857" width="8.1640625" customWidth="1"/>
    <col min="1858" max="1859" width="5.33203125" customWidth="1"/>
    <col min="1860" max="1860" width="4.6640625" customWidth="1"/>
    <col min="1861" max="1861" width="4" customWidth="1"/>
    <col min="1862" max="1862" width="0" hidden="1" customWidth="1"/>
    <col min="1863" max="1866" width="5.1640625" customWidth="1"/>
    <col min="1867" max="1867" width="0" hidden="1" customWidth="1"/>
    <col min="1868" max="1868" width="5.1640625" customWidth="1"/>
    <col min="1869" max="1869" width="6" customWidth="1"/>
    <col min="1870" max="1870" width="6.83203125" customWidth="1"/>
    <col min="1871" max="1872" width="11.5" customWidth="1"/>
    <col min="1873" max="1873" width="8.5" customWidth="1"/>
    <col min="1874" max="1874" width="9" customWidth="1"/>
    <col min="1875" max="1875" width="8.33203125" customWidth="1"/>
    <col min="1876" max="1876" width="16.5" customWidth="1"/>
    <col min="1877" max="1877" width="6" customWidth="1"/>
    <col min="1878" max="1878" width="20.33203125" customWidth="1"/>
    <col min="1879" max="1879" width="5.1640625" bestFit="1" customWidth="1"/>
    <col min="1880" max="1880" width="20" customWidth="1"/>
    <col min="1881" max="1881" width="5.1640625" bestFit="1" customWidth="1"/>
    <col min="1882" max="1882" width="6.83203125" customWidth="1"/>
    <col min="1883" max="1883" width="14.6640625" customWidth="1"/>
    <col min="1884" max="1884" width="11" customWidth="1"/>
    <col min="1885" max="1894" width="8.1640625" customWidth="1"/>
    <col min="1895" max="1895" width="0" hidden="1" customWidth="1"/>
    <col min="1896" max="1899" width="8.1640625" customWidth="1"/>
    <col min="1900" max="1900" width="0" hidden="1" customWidth="1"/>
    <col min="2056" max="2056" width="10.5" bestFit="1" customWidth="1"/>
    <col min="2057" max="2057" width="4.33203125" bestFit="1" customWidth="1"/>
    <col min="2058" max="2058" width="41.5" bestFit="1" customWidth="1"/>
    <col min="2059" max="2073" width="5.5" customWidth="1"/>
    <col min="2074" max="2074" width="3.83203125" customWidth="1"/>
    <col min="2075" max="2075" width="5.5" customWidth="1"/>
    <col min="2076" max="2090" width="5.33203125" customWidth="1"/>
    <col min="2091" max="2106" width="5.5" customWidth="1"/>
    <col min="2107" max="2107" width="6" customWidth="1"/>
    <col min="2108" max="2108" width="8" customWidth="1"/>
    <col min="2109" max="2109" width="7.5" customWidth="1"/>
    <col min="2110" max="2110" width="10" customWidth="1"/>
    <col min="2111" max="2111" width="7.83203125" customWidth="1"/>
    <col min="2112" max="2112" width="6.83203125" customWidth="1"/>
    <col min="2113" max="2113" width="8.1640625" customWidth="1"/>
    <col min="2114" max="2115" width="5.33203125" customWidth="1"/>
    <col min="2116" max="2116" width="4.6640625" customWidth="1"/>
    <col min="2117" max="2117" width="4" customWidth="1"/>
    <col min="2118" max="2118" width="0" hidden="1" customWidth="1"/>
    <col min="2119" max="2122" width="5.1640625" customWidth="1"/>
    <col min="2123" max="2123" width="0" hidden="1" customWidth="1"/>
    <col min="2124" max="2124" width="5.1640625" customWidth="1"/>
    <col min="2125" max="2125" width="6" customWidth="1"/>
    <col min="2126" max="2126" width="6.83203125" customWidth="1"/>
    <col min="2127" max="2128" width="11.5" customWidth="1"/>
    <col min="2129" max="2129" width="8.5" customWidth="1"/>
    <col min="2130" max="2130" width="9" customWidth="1"/>
    <col min="2131" max="2131" width="8.33203125" customWidth="1"/>
    <col min="2132" max="2132" width="16.5" customWidth="1"/>
    <col min="2133" max="2133" width="6" customWidth="1"/>
    <col min="2134" max="2134" width="20.33203125" customWidth="1"/>
    <col min="2135" max="2135" width="5.1640625" bestFit="1" customWidth="1"/>
    <col min="2136" max="2136" width="20" customWidth="1"/>
    <col min="2137" max="2137" width="5.1640625" bestFit="1" customWidth="1"/>
    <col min="2138" max="2138" width="6.83203125" customWidth="1"/>
    <col min="2139" max="2139" width="14.6640625" customWidth="1"/>
    <col min="2140" max="2140" width="11" customWidth="1"/>
    <col min="2141" max="2150" width="8.1640625" customWidth="1"/>
    <col min="2151" max="2151" width="0" hidden="1" customWidth="1"/>
    <col min="2152" max="2155" width="8.1640625" customWidth="1"/>
    <col min="2156" max="2156" width="0" hidden="1" customWidth="1"/>
    <col min="2312" max="2312" width="10.5" bestFit="1" customWidth="1"/>
    <col min="2313" max="2313" width="4.33203125" bestFit="1" customWidth="1"/>
    <col min="2314" max="2314" width="41.5" bestFit="1" customWidth="1"/>
    <col min="2315" max="2329" width="5.5" customWidth="1"/>
    <col min="2330" max="2330" width="3.83203125" customWidth="1"/>
    <col min="2331" max="2331" width="5.5" customWidth="1"/>
    <col min="2332" max="2346" width="5.33203125" customWidth="1"/>
    <col min="2347" max="2362" width="5.5" customWidth="1"/>
    <col min="2363" max="2363" width="6" customWidth="1"/>
    <col min="2364" max="2364" width="8" customWidth="1"/>
    <col min="2365" max="2365" width="7.5" customWidth="1"/>
    <col min="2366" max="2366" width="10" customWidth="1"/>
    <col min="2367" max="2367" width="7.83203125" customWidth="1"/>
    <col min="2368" max="2368" width="6.83203125" customWidth="1"/>
    <col min="2369" max="2369" width="8.1640625" customWidth="1"/>
    <col min="2370" max="2371" width="5.33203125" customWidth="1"/>
    <col min="2372" max="2372" width="4.6640625" customWidth="1"/>
    <col min="2373" max="2373" width="4" customWidth="1"/>
    <col min="2374" max="2374" width="0" hidden="1" customWidth="1"/>
    <col min="2375" max="2378" width="5.1640625" customWidth="1"/>
    <col min="2379" max="2379" width="0" hidden="1" customWidth="1"/>
    <col min="2380" max="2380" width="5.1640625" customWidth="1"/>
    <col min="2381" max="2381" width="6" customWidth="1"/>
    <col min="2382" max="2382" width="6.83203125" customWidth="1"/>
    <col min="2383" max="2384" width="11.5" customWidth="1"/>
    <col min="2385" max="2385" width="8.5" customWidth="1"/>
    <col min="2386" max="2386" width="9" customWidth="1"/>
    <col min="2387" max="2387" width="8.33203125" customWidth="1"/>
    <col min="2388" max="2388" width="16.5" customWidth="1"/>
    <col min="2389" max="2389" width="6" customWidth="1"/>
    <col min="2390" max="2390" width="20.33203125" customWidth="1"/>
    <col min="2391" max="2391" width="5.1640625" bestFit="1" customWidth="1"/>
    <col min="2392" max="2392" width="20" customWidth="1"/>
    <col min="2393" max="2393" width="5.1640625" bestFit="1" customWidth="1"/>
    <col min="2394" max="2394" width="6.83203125" customWidth="1"/>
    <col min="2395" max="2395" width="14.6640625" customWidth="1"/>
    <col min="2396" max="2396" width="11" customWidth="1"/>
    <col min="2397" max="2406" width="8.1640625" customWidth="1"/>
    <col min="2407" max="2407" width="0" hidden="1" customWidth="1"/>
    <col min="2408" max="2411" width="8.1640625" customWidth="1"/>
    <col min="2412" max="2412" width="0" hidden="1" customWidth="1"/>
    <col min="2568" max="2568" width="10.5" bestFit="1" customWidth="1"/>
    <col min="2569" max="2569" width="4.33203125" bestFit="1" customWidth="1"/>
    <col min="2570" max="2570" width="41.5" bestFit="1" customWidth="1"/>
    <col min="2571" max="2585" width="5.5" customWidth="1"/>
    <col min="2586" max="2586" width="3.83203125" customWidth="1"/>
    <col min="2587" max="2587" width="5.5" customWidth="1"/>
    <col min="2588" max="2602" width="5.33203125" customWidth="1"/>
    <col min="2603" max="2618" width="5.5" customWidth="1"/>
    <col min="2619" max="2619" width="6" customWidth="1"/>
    <col min="2620" max="2620" width="8" customWidth="1"/>
    <col min="2621" max="2621" width="7.5" customWidth="1"/>
    <col min="2622" max="2622" width="10" customWidth="1"/>
    <col min="2623" max="2623" width="7.83203125" customWidth="1"/>
    <col min="2624" max="2624" width="6.83203125" customWidth="1"/>
    <col min="2625" max="2625" width="8.1640625" customWidth="1"/>
    <col min="2626" max="2627" width="5.33203125" customWidth="1"/>
    <col min="2628" max="2628" width="4.6640625" customWidth="1"/>
    <col min="2629" max="2629" width="4" customWidth="1"/>
    <col min="2630" max="2630" width="0" hidden="1" customWidth="1"/>
    <col min="2631" max="2634" width="5.1640625" customWidth="1"/>
    <col min="2635" max="2635" width="0" hidden="1" customWidth="1"/>
    <col min="2636" max="2636" width="5.1640625" customWidth="1"/>
    <col min="2637" max="2637" width="6" customWidth="1"/>
    <col min="2638" max="2638" width="6.83203125" customWidth="1"/>
    <col min="2639" max="2640" width="11.5" customWidth="1"/>
    <col min="2641" max="2641" width="8.5" customWidth="1"/>
    <col min="2642" max="2642" width="9" customWidth="1"/>
    <col min="2643" max="2643" width="8.33203125" customWidth="1"/>
    <col min="2644" max="2644" width="16.5" customWidth="1"/>
    <col min="2645" max="2645" width="6" customWidth="1"/>
    <col min="2646" max="2646" width="20.33203125" customWidth="1"/>
    <col min="2647" max="2647" width="5.1640625" bestFit="1" customWidth="1"/>
    <col min="2648" max="2648" width="20" customWidth="1"/>
    <col min="2649" max="2649" width="5.1640625" bestFit="1" customWidth="1"/>
    <col min="2650" max="2650" width="6.83203125" customWidth="1"/>
    <col min="2651" max="2651" width="14.6640625" customWidth="1"/>
    <col min="2652" max="2652" width="11" customWidth="1"/>
    <col min="2653" max="2662" width="8.1640625" customWidth="1"/>
    <col min="2663" max="2663" width="0" hidden="1" customWidth="1"/>
    <col min="2664" max="2667" width="8.1640625" customWidth="1"/>
    <col min="2668" max="2668" width="0" hidden="1" customWidth="1"/>
    <col min="2824" max="2824" width="10.5" bestFit="1" customWidth="1"/>
    <col min="2825" max="2825" width="4.33203125" bestFit="1" customWidth="1"/>
    <col min="2826" max="2826" width="41.5" bestFit="1" customWidth="1"/>
    <col min="2827" max="2841" width="5.5" customWidth="1"/>
    <col min="2842" max="2842" width="3.83203125" customWidth="1"/>
    <col min="2843" max="2843" width="5.5" customWidth="1"/>
    <col min="2844" max="2858" width="5.33203125" customWidth="1"/>
    <col min="2859" max="2874" width="5.5" customWidth="1"/>
    <col min="2875" max="2875" width="6" customWidth="1"/>
    <col min="2876" max="2876" width="8" customWidth="1"/>
    <col min="2877" max="2877" width="7.5" customWidth="1"/>
    <col min="2878" max="2878" width="10" customWidth="1"/>
    <col min="2879" max="2879" width="7.83203125" customWidth="1"/>
    <col min="2880" max="2880" width="6.83203125" customWidth="1"/>
    <col min="2881" max="2881" width="8.1640625" customWidth="1"/>
    <col min="2882" max="2883" width="5.33203125" customWidth="1"/>
    <col min="2884" max="2884" width="4.6640625" customWidth="1"/>
    <col min="2885" max="2885" width="4" customWidth="1"/>
    <col min="2886" max="2886" width="0" hidden="1" customWidth="1"/>
    <col min="2887" max="2890" width="5.1640625" customWidth="1"/>
    <col min="2891" max="2891" width="0" hidden="1" customWidth="1"/>
    <col min="2892" max="2892" width="5.1640625" customWidth="1"/>
    <col min="2893" max="2893" width="6" customWidth="1"/>
    <col min="2894" max="2894" width="6.83203125" customWidth="1"/>
    <col min="2895" max="2896" width="11.5" customWidth="1"/>
    <col min="2897" max="2897" width="8.5" customWidth="1"/>
    <col min="2898" max="2898" width="9" customWidth="1"/>
    <col min="2899" max="2899" width="8.33203125" customWidth="1"/>
    <col min="2900" max="2900" width="16.5" customWidth="1"/>
    <col min="2901" max="2901" width="6" customWidth="1"/>
    <col min="2902" max="2902" width="20.33203125" customWidth="1"/>
    <col min="2903" max="2903" width="5.1640625" bestFit="1" customWidth="1"/>
    <col min="2904" max="2904" width="20" customWidth="1"/>
    <col min="2905" max="2905" width="5.1640625" bestFit="1" customWidth="1"/>
    <col min="2906" max="2906" width="6.83203125" customWidth="1"/>
    <col min="2907" max="2907" width="14.6640625" customWidth="1"/>
    <col min="2908" max="2908" width="11" customWidth="1"/>
    <col min="2909" max="2918" width="8.1640625" customWidth="1"/>
    <col min="2919" max="2919" width="0" hidden="1" customWidth="1"/>
    <col min="2920" max="2923" width="8.1640625" customWidth="1"/>
    <col min="2924" max="2924" width="0" hidden="1" customWidth="1"/>
    <col min="3080" max="3080" width="10.5" bestFit="1" customWidth="1"/>
    <col min="3081" max="3081" width="4.33203125" bestFit="1" customWidth="1"/>
    <col min="3082" max="3082" width="41.5" bestFit="1" customWidth="1"/>
    <col min="3083" max="3097" width="5.5" customWidth="1"/>
    <col min="3098" max="3098" width="3.83203125" customWidth="1"/>
    <col min="3099" max="3099" width="5.5" customWidth="1"/>
    <col min="3100" max="3114" width="5.33203125" customWidth="1"/>
    <col min="3115" max="3130" width="5.5" customWidth="1"/>
    <col min="3131" max="3131" width="6" customWidth="1"/>
    <col min="3132" max="3132" width="8" customWidth="1"/>
    <col min="3133" max="3133" width="7.5" customWidth="1"/>
    <col min="3134" max="3134" width="10" customWidth="1"/>
    <col min="3135" max="3135" width="7.83203125" customWidth="1"/>
    <col min="3136" max="3136" width="6.83203125" customWidth="1"/>
    <col min="3137" max="3137" width="8.1640625" customWidth="1"/>
    <col min="3138" max="3139" width="5.33203125" customWidth="1"/>
    <col min="3140" max="3140" width="4.6640625" customWidth="1"/>
    <col min="3141" max="3141" width="4" customWidth="1"/>
    <col min="3142" max="3142" width="0" hidden="1" customWidth="1"/>
    <col min="3143" max="3146" width="5.1640625" customWidth="1"/>
    <col min="3147" max="3147" width="0" hidden="1" customWidth="1"/>
    <col min="3148" max="3148" width="5.1640625" customWidth="1"/>
    <col min="3149" max="3149" width="6" customWidth="1"/>
    <col min="3150" max="3150" width="6.83203125" customWidth="1"/>
    <col min="3151" max="3152" width="11.5" customWidth="1"/>
    <col min="3153" max="3153" width="8.5" customWidth="1"/>
    <col min="3154" max="3154" width="9" customWidth="1"/>
    <col min="3155" max="3155" width="8.33203125" customWidth="1"/>
    <col min="3156" max="3156" width="16.5" customWidth="1"/>
    <col min="3157" max="3157" width="6" customWidth="1"/>
    <col min="3158" max="3158" width="20.33203125" customWidth="1"/>
    <col min="3159" max="3159" width="5.1640625" bestFit="1" customWidth="1"/>
    <col min="3160" max="3160" width="20" customWidth="1"/>
    <col min="3161" max="3161" width="5.1640625" bestFit="1" customWidth="1"/>
    <col min="3162" max="3162" width="6.83203125" customWidth="1"/>
    <col min="3163" max="3163" width="14.6640625" customWidth="1"/>
    <col min="3164" max="3164" width="11" customWidth="1"/>
    <col min="3165" max="3174" width="8.1640625" customWidth="1"/>
    <col min="3175" max="3175" width="0" hidden="1" customWidth="1"/>
    <col min="3176" max="3179" width="8.1640625" customWidth="1"/>
    <col min="3180" max="3180" width="0" hidden="1" customWidth="1"/>
    <col min="3336" max="3336" width="10.5" bestFit="1" customWidth="1"/>
    <col min="3337" max="3337" width="4.33203125" bestFit="1" customWidth="1"/>
    <col min="3338" max="3338" width="41.5" bestFit="1" customWidth="1"/>
    <col min="3339" max="3353" width="5.5" customWidth="1"/>
    <col min="3354" max="3354" width="3.83203125" customWidth="1"/>
    <col min="3355" max="3355" width="5.5" customWidth="1"/>
    <col min="3356" max="3370" width="5.33203125" customWidth="1"/>
    <col min="3371" max="3386" width="5.5" customWidth="1"/>
    <col min="3387" max="3387" width="6" customWidth="1"/>
    <col min="3388" max="3388" width="8" customWidth="1"/>
    <col min="3389" max="3389" width="7.5" customWidth="1"/>
    <col min="3390" max="3390" width="10" customWidth="1"/>
    <col min="3391" max="3391" width="7.83203125" customWidth="1"/>
    <col min="3392" max="3392" width="6.83203125" customWidth="1"/>
    <col min="3393" max="3393" width="8.1640625" customWidth="1"/>
    <col min="3394" max="3395" width="5.33203125" customWidth="1"/>
    <col min="3396" max="3396" width="4.6640625" customWidth="1"/>
    <col min="3397" max="3397" width="4" customWidth="1"/>
    <col min="3398" max="3398" width="0" hidden="1" customWidth="1"/>
    <col min="3399" max="3402" width="5.1640625" customWidth="1"/>
    <col min="3403" max="3403" width="0" hidden="1" customWidth="1"/>
    <col min="3404" max="3404" width="5.1640625" customWidth="1"/>
    <col min="3405" max="3405" width="6" customWidth="1"/>
    <col min="3406" max="3406" width="6.83203125" customWidth="1"/>
    <col min="3407" max="3408" width="11.5" customWidth="1"/>
    <col min="3409" max="3409" width="8.5" customWidth="1"/>
    <col min="3410" max="3410" width="9" customWidth="1"/>
    <col min="3411" max="3411" width="8.33203125" customWidth="1"/>
    <col min="3412" max="3412" width="16.5" customWidth="1"/>
    <col min="3413" max="3413" width="6" customWidth="1"/>
    <col min="3414" max="3414" width="20.33203125" customWidth="1"/>
    <col min="3415" max="3415" width="5.1640625" bestFit="1" customWidth="1"/>
    <col min="3416" max="3416" width="20" customWidth="1"/>
    <col min="3417" max="3417" width="5.1640625" bestFit="1" customWidth="1"/>
    <col min="3418" max="3418" width="6.83203125" customWidth="1"/>
    <col min="3419" max="3419" width="14.6640625" customWidth="1"/>
    <col min="3420" max="3420" width="11" customWidth="1"/>
    <col min="3421" max="3430" width="8.1640625" customWidth="1"/>
    <col min="3431" max="3431" width="0" hidden="1" customWidth="1"/>
    <col min="3432" max="3435" width="8.1640625" customWidth="1"/>
    <col min="3436" max="3436" width="0" hidden="1" customWidth="1"/>
    <col min="3592" max="3592" width="10.5" bestFit="1" customWidth="1"/>
    <col min="3593" max="3593" width="4.33203125" bestFit="1" customWidth="1"/>
    <col min="3594" max="3594" width="41.5" bestFit="1" customWidth="1"/>
    <col min="3595" max="3609" width="5.5" customWidth="1"/>
    <col min="3610" max="3610" width="3.83203125" customWidth="1"/>
    <col min="3611" max="3611" width="5.5" customWidth="1"/>
    <col min="3612" max="3626" width="5.33203125" customWidth="1"/>
    <col min="3627" max="3642" width="5.5" customWidth="1"/>
    <col min="3643" max="3643" width="6" customWidth="1"/>
    <col min="3644" max="3644" width="8" customWidth="1"/>
    <col min="3645" max="3645" width="7.5" customWidth="1"/>
    <col min="3646" max="3646" width="10" customWidth="1"/>
    <col min="3647" max="3647" width="7.83203125" customWidth="1"/>
    <col min="3648" max="3648" width="6.83203125" customWidth="1"/>
    <col min="3649" max="3649" width="8.1640625" customWidth="1"/>
    <col min="3650" max="3651" width="5.33203125" customWidth="1"/>
    <col min="3652" max="3652" width="4.6640625" customWidth="1"/>
    <col min="3653" max="3653" width="4" customWidth="1"/>
    <col min="3654" max="3654" width="0" hidden="1" customWidth="1"/>
    <col min="3655" max="3658" width="5.1640625" customWidth="1"/>
    <col min="3659" max="3659" width="0" hidden="1" customWidth="1"/>
    <col min="3660" max="3660" width="5.1640625" customWidth="1"/>
    <col min="3661" max="3661" width="6" customWidth="1"/>
    <col min="3662" max="3662" width="6.83203125" customWidth="1"/>
    <col min="3663" max="3664" width="11.5" customWidth="1"/>
    <col min="3665" max="3665" width="8.5" customWidth="1"/>
    <col min="3666" max="3666" width="9" customWidth="1"/>
    <col min="3667" max="3667" width="8.33203125" customWidth="1"/>
    <col min="3668" max="3668" width="16.5" customWidth="1"/>
    <col min="3669" max="3669" width="6" customWidth="1"/>
    <col min="3670" max="3670" width="20.33203125" customWidth="1"/>
    <col min="3671" max="3671" width="5.1640625" bestFit="1" customWidth="1"/>
    <col min="3672" max="3672" width="20" customWidth="1"/>
    <col min="3673" max="3673" width="5.1640625" bestFit="1" customWidth="1"/>
    <col min="3674" max="3674" width="6.83203125" customWidth="1"/>
    <col min="3675" max="3675" width="14.6640625" customWidth="1"/>
    <col min="3676" max="3676" width="11" customWidth="1"/>
    <col min="3677" max="3686" width="8.1640625" customWidth="1"/>
    <col min="3687" max="3687" width="0" hidden="1" customWidth="1"/>
    <col min="3688" max="3691" width="8.1640625" customWidth="1"/>
    <col min="3692" max="3692" width="0" hidden="1" customWidth="1"/>
    <col min="3848" max="3848" width="10.5" bestFit="1" customWidth="1"/>
    <col min="3849" max="3849" width="4.33203125" bestFit="1" customWidth="1"/>
    <col min="3850" max="3850" width="41.5" bestFit="1" customWidth="1"/>
    <col min="3851" max="3865" width="5.5" customWidth="1"/>
    <col min="3866" max="3866" width="3.83203125" customWidth="1"/>
    <col min="3867" max="3867" width="5.5" customWidth="1"/>
    <col min="3868" max="3882" width="5.33203125" customWidth="1"/>
    <col min="3883" max="3898" width="5.5" customWidth="1"/>
    <col min="3899" max="3899" width="6" customWidth="1"/>
    <col min="3900" max="3900" width="8" customWidth="1"/>
    <col min="3901" max="3901" width="7.5" customWidth="1"/>
    <col min="3902" max="3902" width="10" customWidth="1"/>
    <col min="3903" max="3903" width="7.83203125" customWidth="1"/>
    <col min="3904" max="3904" width="6.83203125" customWidth="1"/>
    <col min="3905" max="3905" width="8.1640625" customWidth="1"/>
    <col min="3906" max="3907" width="5.33203125" customWidth="1"/>
    <col min="3908" max="3908" width="4.6640625" customWidth="1"/>
    <col min="3909" max="3909" width="4" customWidth="1"/>
    <col min="3910" max="3910" width="0" hidden="1" customWidth="1"/>
    <col min="3911" max="3914" width="5.1640625" customWidth="1"/>
    <col min="3915" max="3915" width="0" hidden="1" customWidth="1"/>
    <col min="3916" max="3916" width="5.1640625" customWidth="1"/>
    <col min="3917" max="3917" width="6" customWidth="1"/>
    <col min="3918" max="3918" width="6.83203125" customWidth="1"/>
    <col min="3919" max="3920" width="11.5" customWidth="1"/>
    <col min="3921" max="3921" width="8.5" customWidth="1"/>
    <col min="3922" max="3922" width="9" customWidth="1"/>
    <col min="3923" max="3923" width="8.33203125" customWidth="1"/>
    <col min="3924" max="3924" width="16.5" customWidth="1"/>
    <col min="3925" max="3925" width="6" customWidth="1"/>
    <col min="3926" max="3926" width="20.33203125" customWidth="1"/>
    <col min="3927" max="3927" width="5.1640625" bestFit="1" customWidth="1"/>
    <col min="3928" max="3928" width="20" customWidth="1"/>
    <col min="3929" max="3929" width="5.1640625" bestFit="1" customWidth="1"/>
    <col min="3930" max="3930" width="6.83203125" customWidth="1"/>
    <col min="3931" max="3931" width="14.6640625" customWidth="1"/>
    <col min="3932" max="3932" width="11" customWidth="1"/>
    <col min="3933" max="3942" width="8.1640625" customWidth="1"/>
    <col min="3943" max="3943" width="0" hidden="1" customWidth="1"/>
    <col min="3944" max="3947" width="8.1640625" customWidth="1"/>
    <col min="3948" max="3948" width="0" hidden="1" customWidth="1"/>
    <col min="4104" max="4104" width="10.5" bestFit="1" customWidth="1"/>
    <col min="4105" max="4105" width="4.33203125" bestFit="1" customWidth="1"/>
    <col min="4106" max="4106" width="41.5" bestFit="1" customWidth="1"/>
    <col min="4107" max="4121" width="5.5" customWidth="1"/>
    <col min="4122" max="4122" width="3.83203125" customWidth="1"/>
    <col min="4123" max="4123" width="5.5" customWidth="1"/>
    <col min="4124" max="4138" width="5.33203125" customWidth="1"/>
    <col min="4139" max="4154" width="5.5" customWidth="1"/>
    <col min="4155" max="4155" width="6" customWidth="1"/>
    <col min="4156" max="4156" width="8" customWidth="1"/>
    <col min="4157" max="4157" width="7.5" customWidth="1"/>
    <col min="4158" max="4158" width="10" customWidth="1"/>
    <col min="4159" max="4159" width="7.83203125" customWidth="1"/>
    <col min="4160" max="4160" width="6.83203125" customWidth="1"/>
    <col min="4161" max="4161" width="8.1640625" customWidth="1"/>
    <col min="4162" max="4163" width="5.33203125" customWidth="1"/>
    <col min="4164" max="4164" width="4.6640625" customWidth="1"/>
    <col min="4165" max="4165" width="4" customWidth="1"/>
    <col min="4166" max="4166" width="0" hidden="1" customWidth="1"/>
    <col min="4167" max="4170" width="5.1640625" customWidth="1"/>
    <col min="4171" max="4171" width="0" hidden="1" customWidth="1"/>
    <col min="4172" max="4172" width="5.1640625" customWidth="1"/>
    <col min="4173" max="4173" width="6" customWidth="1"/>
    <col min="4174" max="4174" width="6.83203125" customWidth="1"/>
    <col min="4175" max="4176" width="11.5" customWidth="1"/>
    <col min="4177" max="4177" width="8.5" customWidth="1"/>
    <col min="4178" max="4178" width="9" customWidth="1"/>
    <col min="4179" max="4179" width="8.33203125" customWidth="1"/>
    <col min="4180" max="4180" width="16.5" customWidth="1"/>
    <col min="4181" max="4181" width="6" customWidth="1"/>
    <col min="4182" max="4182" width="20.33203125" customWidth="1"/>
    <col min="4183" max="4183" width="5.1640625" bestFit="1" customWidth="1"/>
    <col min="4184" max="4184" width="20" customWidth="1"/>
    <col min="4185" max="4185" width="5.1640625" bestFit="1" customWidth="1"/>
    <col min="4186" max="4186" width="6.83203125" customWidth="1"/>
    <col min="4187" max="4187" width="14.6640625" customWidth="1"/>
    <col min="4188" max="4188" width="11" customWidth="1"/>
    <col min="4189" max="4198" width="8.1640625" customWidth="1"/>
    <col min="4199" max="4199" width="0" hidden="1" customWidth="1"/>
    <col min="4200" max="4203" width="8.1640625" customWidth="1"/>
    <col min="4204" max="4204" width="0" hidden="1" customWidth="1"/>
    <col min="4360" max="4360" width="10.5" bestFit="1" customWidth="1"/>
    <col min="4361" max="4361" width="4.33203125" bestFit="1" customWidth="1"/>
    <col min="4362" max="4362" width="41.5" bestFit="1" customWidth="1"/>
    <col min="4363" max="4377" width="5.5" customWidth="1"/>
    <col min="4378" max="4378" width="3.83203125" customWidth="1"/>
    <col min="4379" max="4379" width="5.5" customWidth="1"/>
    <col min="4380" max="4394" width="5.33203125" customWidth="1"/>
    <col min="4395" max="4410" width="5.5" customWidth="1"/>
    <col min="4411" max="4411" width="6" customWidth="1"/>
    <col min="4412" max="4412" width="8" customWidth="1"/>
    <col min="4413" max="4413" width="7.5" customWidth="1"/>
    <col min="4414" max="4414" width="10" customWidth="1"/>
    <col min="4415" max="4415" width="7.83203125" customWidth="1"/>
    <col min="4416" max="4416" width="6.83203125" customWidth="1"/>
    <col min="4417" max="4417" width="8.1640625" customWidth="1"/>
    <col min="4418" max="4419" width="5.33203125" customWidth="1"/>
    <col min="4420" max="4420" width="4.6640625" customWidth="1"/>
    <col min="4421" max="4421" width="4" customWidth="1"/>
    <col min="4422" max="4422" width="0" hidden="1" customWidth="1"/>
    <col min="4423" max="4426" width="5.1640625" customWidth="1"/>
    <col min="4427" max="4427" width="0" hidden="1" customWidth="1"/>
    <col min="4428" max="4428" width="5.1640625" customWidth="1"/>
    <col min="4429" max="4429" width="6" customWidth="1"/>
    <col min="4430" max="4430" width="6.83203125" customWidth="1"/>
    <col min="4431" max="4432" width="11.5" customWidth="1"/>
    <col min="4433" max="4433" width="8.5" customWidth="1"/>
    <col min="4434" max="4434" width="9" customWidth="1"/>
    <col min="4435" max="4435" width="8.33203125" customWidth="1"/>
    <col min="4436" max="4436" width="16.5" customWidth="1"/>
    <col min="4437" max="4437" width="6" customWidth="1"/>
    <col min="4438" max="4438" width="20.33203125" customWidth="1"/>
    <col min="4439" max="4439" width="5.1640625" bestFit="1" customWidth="1"/>
    <col min="4440" max="4440" width="20" customWidth="1"/>
    <col min="4441" max="4441" width="5.1640625" bestFit="1" customWidth="1"/>
    <col min="4442" max="4442" width="6.83203125" customWidth="1"/>
    <col min="4443" max="4443" width="14.6640625" customWidth="1"/>
    <col min="4444" max="4444" width="11" customWidth="1"/>
    <col min="4445" max="4454" width="8.1640625" customWidth="1"/>
    <col min="4455" max="4455" width="0" hidden="1" customWidth="1"/>
    <col min="4456" max="4459" width="8.1640625" customWidth="1"/>
    <col min="4460" max="4460" width="0" hidden="1" customWidth="1"/>
    <col min="4616" max="4616" width="10.5" bestFit="1" customWidth="1"/>
    <col min="4617" max="4617" width="4.33203125" bestFit="1" customWidth="1"/>
    <col min="4618" max="4618" width="41.5" bestFit="1" customWidth="1"/>
    <col min="4619" max="4633" width="5.5" customWidth="1"/>
    <col min="4634" max="4634" width="3.83203125" customWidth="1"/>
    <col min="4635" max="4635" width="5.5" customWidth="1"/>
    <col min="4636" max="4650" width="5.33203125" customWidth="1"/>
    <col min="4651" max="4666" width="5.5" customWidth="1"/>
    <col min="4667" max="4667" width="6" customWidth="1"/>
    <col min="4668" max="4668" width="8" customWidth="1"/>
    <col min="4669" max="4669" width="7.5" customWidth="1"/>
    <col min="4670" max="4670" width="10" customWidth="1"/>
    <col min="4671" max="4671" width="7.83203125" customWidth="1"/>
    <col min="4672" max="4672" width="6.83203125" customWidth="1"/>
    <col min="4673" max="4673" width="8.1640625" customWidth="1"/>
    <col min="4674" max="4675" width="5.33203125" customWidth="1"/>
    <col min="4676" max="4676" width="4.6640625" customWidth="1"/>
    <col min="4677" max="4677" width="4" customWidth="1"/>
    <col min="4678" max="4678" width="0" hidden="1" customWidth="1"/>
    <col min="4679" max="4682" width="5.1640625" customWidth="1"/>
    <col min="4683" max="4683" width="0" hidden="1" customWidth="1"/>
    <col min="4684" max="4684" width="5.1640625" customWidth="1"/>
    <col min="4685" max="4685" width="6" customWidth="1"/>
    <col min="4686" max="4686" width="6.83203125" customWidth="1"/>
    <col min="4687" max="4688" width="11.5" customWidth="1"/>
    <col min="4689" max="4689" width="8.5" customWidth="1"/>
    <col min="4690" max="4690" width="9" customWidth="1"/>
    <col min="4691" max="4691" width="8.33203125" customWidth="1"/>
    <col min="4692" max="4692" width="16.5" customWidth="1"/>
    <col min="4693" max="4693" width="6" customWidth="1"/>
    <col min="4694" max="4694" width="20.33203125" customWidth="1"/>
    <col min="4695" max="4695" width="5.1640625" bestFit="1" customWidth="1"/>
    <col min="4696" max="4696" width="20" customWidth="1"/>
    <col min="4697" max="4697" width="5.1640625" bestFit="1" customWidth="1"/>
    <col min="4698" max="4698" width="6.83203125" customWidth="1"/>
    <col min="4699" max="4699" width="14.6640625" customWidth="1"/>
    <col min="4700" max="4700" width="11" customWidth="1"/>
    <col min="4701" max="4710" width="8.1640625" customWidth="1"/>
    <col min="4711" max="4711" width="0" hidden="1" customWidth="1"/>
    <col min="4712" max="4715" width="8.1640625" customWidth="1"/>
    <col min="4716" max="4716" width="0" hidden="1" customWidth="1"/>
    <col min="4872" max="4872" width="10.5" bestFit="1" customWidth="1"/>
    <col min="4873" max="4873" width="4.33203125" bestFit="1" customWidth="1"/>
    <col min="4874" max="4874" width="41.5" bestFit="1" customWidth="1"/>
    <col min="4875" max="4889" width="5.5" customWidth="1"/>
    <col min="4890" max="4890" width="3.83203125" customWidth="1"/>
    <col min="4891" max="4891" width="5.5" customWidth="1"/>
    <col min="4892" max="4906" width="5.33203125" customWidth="1"/>
    <col min="4907" max="4922" width="5.5" customWidth="1"/>
    <col min="4923" max="4923" width="6" customWidth="1"/>
    <col min="4924" max="4924" width="8" customWidth="1"/>
    <col min="4925" max="4925" width="7.5" customWidth="1"/>
    <col min="4926" max="4926" width="10" customWidth="1"/>
    <col min="4927" max="4927" width="7.83203125" customWidth="1"/>
    <col min="4928" max="4928" width="6.83203125" customWidth="1"/>
    <col min="4929" max="4929" width="8.1640625" customWidth="1"/>
    <col min="4930" max="4931" width="5.33203125" customWidth="1"/>
    <col min="4932" max="4932" width="4.6640625" customWidth="1"/>
    <col min="4933" max="4933" width="4" customWidth="1"/>
    <col min="4934" max="4934" width="0" hidden="1" customWidth="1"/>
    <col min="4935" max="4938" width="5.1640625" customWidth="1"/>
    <col min="4939" max="4939" width="0" hidden="1" customWidth="1"/>
    <col min="4940" max="4940" width="5.1640625" customWidth="1"/>
    <col min="4941" max="4941" width="6" customWidth="1"/>
    <col min="4942" max="4942" width="6.83203125" customWidth="1"/>
    <col min="4943" max="4944" width="11.5" customWidth="1"/>
    <col min="4945" max="4945" width="8.5" customWidth="1"/>
    <col min="4946" max="4946" width="9" customWidth="1"/>
    <col min="4947" max="4947" width="8.33203125" customWidth="1"/>
    <col min="4948" max="4948" width="16.5" customWidth="1"/>
    <col min="4949" max="4949" width="6" customWidth="1"/>
    <col min="4950" max="4950" width="20.33203125" customWidth="1"/>
    <col min="4951" max="4951" width="5.1640625" bestFit="1" customWidth="1"/>
    <col min="4952" max="4952" width="20" customWidth="1"/>
    <col min="4953" max="4953" width="5.1640625" bestFit="1" customWidth="1"/>
    <col min="4954" max="4954" width="6.83203125" customWidth="1"/>
    <col min="4955" max="4955" width="14.6640625" customWidth="1"/>
    <col min="4956" max="4956" width="11" customWidth="1"/>
    <col min="4957" max="4966" width="8.1640625" customWidth="1"/>
    <col min="4967" max="4967" width="0" hidden="1" customWidth="1"/>
    <col min="4968" max="4971" width="8.1640625" customWidth="1"/>
    <col min="4972" max="4972" width="0" hidden="1" customWidth="1"/>
    <col min="5128" max="5128" width="10.5" bestFit="1" customWidth="1"/>
    <col min="5129" max="5129" width="4.33203125" bestFit="1" customWidth="1"/>
    <col min="5130" max="5130" width="41.5" bestFit="1" customWidth="1"/>
    <col min="5131" max="5145" width="5.5" customWidth="1"/>
    <col min="5146" max="5146" width="3.83203125" customWidth="1"/>
    <col min="5147" max="5147" width="5.5" customWidth="1"/>
    <col min="5148" max="5162" width="5.33203125" customWidth="1"/>
    <col min="5163" max="5178" width="5.5" customWidth="1"/>
    <col min="5179" max="5179" width="6" customWidth="1"/>
    <col min="5180" max="5180" width="8" customWidth="1"/>
    <col min="5181" max="5181" width="7.5" customWidth="1"/>
    <col min="5182" max="5182" width="10" customWidth="1"/>
    <col min="5183" max="5183" width="7.83203125" customWidth="1"/>
    <col min="5184" max="5184" width="6.83203125" customWidth="1"/>
    <col min="5185" max="5185" width="8.1640625" customWidth="1"/>
    <col min="5186" max="5187" width="5.33203125" customWidth="1"/>
    <col min="5188" max="5188" width="4.6640625" customWidth="1"/>
    <col min="5189" max="5189" width="4" customWidth="1"/>
    <col min="5190" max="5190" width="0" hidden="1" customWidth="1"/>
    <col min="5191" max="5194" width="5.1640625" customWidth="1"/>
    <col min="5195" max="5195" width="0" hidden="1" customWidth="1"/>
    <col min="5196" max="5196" width="5.1640625" customWidth="1"/>
    <col min="5197" max="5197" width="6" customWidth="1"/>
    <col min="5198" max="5198" width="6.83203125" customWidth="1"/>
    <col min="5199" max="5200" width="11.5" customWidth="1"/>
    <col min="5201" max="5201" width="8.5" customWidth="1"/>
    <col min="5202" max="5202" width="9" customWidth="1"/>
    <col min="5203" max="5203" width="8.33203125" customWidth="1"/>
    <col min="5204" max="5204" width="16.5" customWidth="1"/>
    <col min="5205" max="5205" width="6" customWidth="1"/>
    <col min="5206" max="5206" width="20.33203125" customWidth="1"/>
    <col min="5207" max="5207" width="5.1640625" bestFit="1" customWidth="1"/>
    <col min="5208" max="5208" width="20" customWidth="1"/>
    <col min="5209" max="5209" width="5.1640625" bestFit="1" customWidth="1"/>
    <col min="5210" max="5210" width="6.83203125" customWidth="1"/>
    <col min="5211" max="5211" width="14.6640625" customWidth="1"/>
    <col min="5212" max="5212" width="11" customWidth="1"/>
    <col min="5213" max="5222" width="8.1640625" customWidth="1"/>
    <col min="5223" max="5223" width="0" hidden="1" customWidth="1"/>
    <col min="5224" max="5227" width="8.1640625" customWidth="1"/>
    <col min="5228" max="5228" width="0" hidden="1" customWidth="1"/>
    <col min="5384" max="5384" width="10.5" bestFit="1" customWidth="1"/>
    <col min="5385" max="5385" width="4.33203125" bestFit="1" customWidth="1"/>
    <col min="5386" max="5386" width="41.5" bestFit="1" customWidth="1"/>
    <col min="5387" max="5401" width="5.5" customWidth="1"/>
    <col min="5402" max="5402" width="3.83203125" customWidth="1"/>
    <col min="5403" max="5403" width="5.5" customWidth="1"/>
    <col min="5404" max="5418" width="5.33203125" customWidth="1"/>
    <col min="5419" max="5434" width="5.5" customWidth="1"/>
    <col min="5435" max="5435" width="6" customWidth="1"/>
    <col min="5436" max="5436" width="8" customWidth="1"/>
    <col min="5437" max="5437" width="7.5" customWidth="1"/>
    <col min="5438" max="5438" width="10" customWidth="1"/>
    <col min="5439" max="5439" width="7.83203125" customWidth="1"/>
    <col min="5440" max="5440" width="6.83203125" customWidth="1"/>
    <col min="5441" max="5441" width="8.1640625" customWidth="1"/>
    <col min="5442" max="5443" width="5.33203125" customWidth="1"/>
    <col min="5444" max="5444" width="4.6640625" customWidth="1"/>
    <col min="5445" max="5445" width="4" customWidth="1"/>
    <col min="5446" max="5446" width="0" hidden="1" customWidth="1"/>
    <col min="5447" max="5450" width="5.1640625" customWidth="1"/>
    <col min="5451" max="5451" width="0" hidden="1" customWidth="1"/>
    <col min="5452" max="5452" width="5.1640625" customWidth="1"/>
    <col min="5453" max="5453" width="6" customWidth="1"/>
    <col min="5454" max="5454" width="6.83203125" customWidth="1"/>
    <col min="5455" max="5456" width="11.5" customWidth="1"/>
    <col min="5457" max="5457" width="8.5" customWidth="1"/>
    <col min="5458" max="5458" width="9" customWidth="1"/>
    <col min="5459" max="5459" width="8.33203125" customWidth="1"/>
    <col min="5460" max="5460" width="16.5" customWidth="1"/>
    <col min="5461" max="5461" width="6" customWidth="1"/>
    <col min="5462" max="5462" width="20.33203125" customWidth="1"/>
    <col min="5463" max="5463" width="5.1640625" bestFit="1" customWidth="1"/>
    <col min="5464" max="5464" width="20" customWidth="1"/>
    <col min="5465" max="5465" width="5.1640625" bestFit="1" customWidth="1"/>
    <col min="5466" max="5466" width="6.83203125" customWidth="1"/>
    <col min="5467" max="5467" width="14.6640625" customWidth="1"/>
    <col min="5468" max="5468" width="11" customWidth="1"/>
    <col min="5469" max="5478" width="8.1640625" customWidth="1"/>
    <col min="5479" max="5479" width="0" hidden="1" customWidth="1"/>
    <col min="5480" max="5483" width="8.1640625" customWidth="1"/>
    <col min="5484" max="5484" width="0" hidden="1" customWidth="1"/>
    <col min="5640" max="5640" width="10.5" bestFit="1" customWidth="1"/>
    <col min="5641" max="5641" width="4.33203125" bestFit="1" customWidth="1"/>
    <col min="5642" max="5642" width="41.5" bestFit="1" customWidth="1"/>
    <col min="5643" max="5657" width="5.5" customWidth="1"/>
    <col min="5658" max="5658" width="3.83203125" customWidth="1"/>
    <col min="5659" max="5659" width="5.5" customWidth="1"/>
    <col min="5660" max="5674" width="5.33203125" customWidth="1"/>
    <col min="5675" max="5690" width="5.5" customWidth="1"/>
    <col min="5691" max="5691" width="6" customWidth="1"/>
    <col min="5692" max="5692" width="8" customWidth="1"/>
    <col min="5693" max="5693" width="7.5" customWidth="1"/>
    <col min="5694" max="5694" width="10" customWidth="1"/>
    <col min="5695" max="5695" width="7.83203125" customWidth="1"/>
    <col min="5696" max="5696" width="6.83203125" customWidth="1"/>
    <col min="5697" max="5697" width="8.1640625" customWidth="1"/>
    <col min="5698" max="5699" width="5.33203125" customWidth="1"/>
    <col min="5700" max="5700" width="4.6640625" customWidth="1"/>
    <col min="5701" max="5701" width="4" customWidth="1"/>
    <col min="5702" max="5702" width="0" hidden="1" customWidth="1"/>
    <col min="5703" max="5706" width="5.1640625" customWidth="1"/>
    <col min="5707" max="5707" width="0" hidden="1" customWidth="1"/>
    <col min="5708" max="5708" width="5.1640625" customWidth="1"/>
    <col min="5709" max="5709" width="6" customWidth="1"/>
    <col min="5710" max="5710" width="6.83203125" customWidth="1"/>
    <col min="5711" max="5712" width="11.5" customWidth="1"/>
    <col min="5713" max="5713" width="8.5" customWidth="1"/>
    <col min="5714" max="5714" width="9" customWidth="1"/>
    <col min="5715" max="5715" width="8.33203125" customWidth="1"/>
    <col min="5716" max="5716" width="16.5" customWidth="1"/>
    <col min="5717" max="5717" width="6" customWidth="1"/>
    <col min="5718" max="5718" width="20.33203125" customWidth="1"/>
    <col min="5719" max="5719" width="5.1640625" bestFit="1" customWidth="1"/>
    <col min="5720" max="5720" width="20" customWidth="1"/>
    <col min="5721" max="5721" width="5.1640625" bestFit="1" customWidth="1"/>
    <col min="5722" max="5722" width="6.83203125" customWidth="1"/>
    <col min="5723" max="5723" width="14.6640625" customWidth="1"/>
    <col min="5724" max="5724" width="11" customWidth="1"/>
    <col min="5725" max="5734" width="8.1640625" customWidth="1"/>
    <col min="5735" max="5735" width="0" hidden="1" customWidth="1"/>
    <col min="5736" max="5739" width="8.1640625" customWidth="1"/>
    <col min="5740" max="5740" width="0" hidden="1" customWidth="1"/>
    <col min="5896" max="5896" width="10.5" bestFit="1" customWidth="1"/>
    <col min="5897" max="5897" width="4.33203125" bestFit="1" customWidth="1"/>
    <col min="5898" max="5898" width="41.5" bestFit="1" customWidth="1"/>
    <col min="5899" max="5913" width="5.5" customWidth="1"/>
    <col min="5914" max="5914" width="3.83203125" customWidth="1"/>
    <col min="5915" max="5915" width="5.5" customWidth="1"/>
    <col min="5916" max="5930" width="5.33203125" customWidth="1"/>
    <col min="5931" max="5946" width="5.5" customWidth="1"/>
    <col min="5947" max="5947" width="6" customWidth="1"/>
    <col min="5948" max="5948" width="8" customWidth="1"/>
    <col min="5949" max="5949" width="7.5" customWidth="1"/>
    <col min="5950" max="5950" width="10" customWidth="1"/>
    <col min="5951" max="5951" width="7.83203125" customWidth="1"/>
    <col min="5952" max="5952" width="6.83203125" customWidth="1"/>
    <col min="5953" max="5953" width="8.1640625" customWidth="1"/>
    <col min="5954" max="5955" width="5.33203125" customWidth="1"/>
    <col min="5956" max="5956" width="4.6640625" customWidth="1"/>
    <col min="5957" max="5957" width="4" customWidth="1"/>
    <col min="5958" max="5958" width="0" hidden="1" customWidth="1"/>
    <col min="5959" max="5962" width="5.1640625" customWidth="1"/>
    <col min="5963" max="5963" width="0" hidden="1" customWidth="1"/>
    <col min="5964" max="5964" width="5.1640625" customWidth="1"/>
    <col min="5965" max="5965" width="6" customWidth="1"/>
    <col min="5966" max="5966" width="6.83203125" customWidth="1"/>
    <col min="5967" max="5968" width="11.5" customWidth="1"/>
    <col min="5969" max="5969" width="8.5" customWidth="1"/>
    <col min="5970" max="5970" width="9" customWidth="1"/>
    <col min="5971" max="5971" width="8.33203125" customWidth="1"/>
    <col min="5972" max="5972" width="16.5" customWidth="1"/>
    <col min="5973" max="5973" width="6" customWidth="1"/>
    <col min="5974" max="5974" width="20.33203125" customWidth="1"/>
    <col min="5975" max="5975" width="5.1640625" bestFit="1" customWidth="1"/>
    <col min="5976" max="5976" width="20" customWidth="1"/>
    <col min="5977" max="5977" width="5.1640625" bestFit="1" customWidth="1"/>
    <col min="5978" max="5978" width="6.83203125" customWidth="1"/>
    <col min="5979" max="5979" width="14.6640625" customWidth="1"/>
    <col min="5980" max="5980" width="11" customWidth="1"/>
    <col min="5981" max="5990" width="8.1640625" customWidth="1"/>
    <col min="5991" max="5991" width="0" hidden="1" customWidth="1"/>
    <col min="5992" max="5995" width="8.1640625" customWidth="1"/>
    <col min="5996" max="5996" width="0" hidden="1" customWidth="1"/>
    <col min="6152" max="6152" width="10.5" bestFit="1" customWidth="1"/>
    <col min="6153" max="6153" width="4.33203125" bestFit="1" customWidth="1"/>
    <col min="6154" max="6154" width="41.5" bestFit="1" customWidth="1"/>
    <col min="6155" max="6169" width="5.5" customWidth="1"/>
    <col min="6170" max="6170" width="3.83203125" customWidth="1"/>
    <col min="6171" max="6171" width="5.5" customWidth="1"/>
    <col min="6172" max="6186" width="5.33203125" customWidth="1"/>
    <col min="6187" max="6202" width="5.5" customWidth="1"/>
    <col min="6203" max="6203" width="6" customWidth="1"/>
    <col min="6204" max="6204" width="8" customWidth="1"/>
    <col min="6205" max="6205" width="7.5" customWidth="1"/>
    <col min="6206" max="6206" width="10" customWidth="1"/>
    <col min="6207" max="6207" width="7.83203125" customWidth="1"/>
    <col min="6208" max="6208" width="6.83203125" customWidth="1"/>
    <col min="6209" max="6209" width="8.1640625" customWidth="1"/>
    <col min="6210" max="6211" width="5.33203125" customWidth="1"/>
    <col min="6212" max="6212" width="4.6640625" customWidth="1"/>
    <col min="6213" max="6213" width="4" customWidth="1"/>
    <col min="6214" max="6214" width="0" hidden="1" customWidth="1"/>
    <col min="6215" max="6218" width="5.1640625" customWidth="1"/>
    <col min="6219" max="6219" width="0" hidden="1" customWidth="1"/>
    <col min="6220" max="6220" width="5.1640625" customWidth="1"/>
    <col min="6221" max="6221" width="6" customWidth="1"/>
    <col min="6222" max="6222" width="6.83203125" customWidth="1"/>
    <col min="6223" max="6224" width="11.5" customWidth="1"/>
    <col min="6225" max="6225" width="8.5" customWidth="1"/>
    <col min="6226" max="6226" width="9" customWidth="1"/>
    <col min="6227" max="6227" width="8.33203125" customWidth="1"/>
    <col min="6228" max="6228" width="16.5" customWidth="1"/>
    <col min="6229" max="6229" width="6" customWidth="1"/>
    <col min="6230" max="6230" width="20.33203125" customWidth="1"/>
    <col min="6231" max="6231" width="5.1640625" bestFit="1" customWidth="1"/>
    <col min="6232" max="6232" width="20" customWidth="1"/>
    <col min="6233" max="6233" width="5.1640625" bestFit="1" customWidth="1"/>
    <col min="6234" max="6234" width="6.83203125" customWidth="1"/>
    <col min="6235" max="6235" width="14.6640625" customWidth="1"/>
    <col min="6236" max="6236" width="11" customWidth="1"/>
    <col min="6237" max="6246" width="8.1640625" customWidth="1"/>
    <col min="6247" max="6247" width="0" hidden="1" customWidth="1"/>
    <col min="6248" max="6251" width="8.1640625" customWidth="1"/>
    <col min="6252" max="6252" width="0" hidden="1" customWidth="1"/>
    <col min="6408" max="6408" width="10.5" bestFit="1" customWidth="1"/>
    <col min="6409" max="6409" width="4.33203125" bestFit="1" customWidth="1"/>
    <col min="6410" max="6410" width="41.5" bestFit="1" customWidth="1"/>
    <col min="6411" max="6425" width="5.5" customWidth="1"/>
    <col min="6426" max="6426" width="3.83203125" customWidth="1"/>
    <col min="6427" max="6427" width="5.5" customWidth="1"/>
    <col min="6428" max="6442" width="5.33203125" customWidth="1"/>
    <col min="6443" max="6458" width="5.5" customWidth="1"/>
    <col min="6459" max="6459" width="6" customWidth="1"/>
    <col min="6460" max="6460" width="8" customWidth="1"/>
    <col min="6461" max="6461" width="7.5" customWidth="1"/>
    <col min="6462" max="6462" width="10" customWidth="1"/>
    <col min="6463" max="6463" width="7.83203125" customWidth="1"/>
    <col min="6464" max="6464" width="6.83203125" customWidth="1"/>
    <col min="6465" max="6465" width="8.1640625" customWidth="1"/>
    <col min="6466" max="6467" width="5.33203125" customWidth="1"/>
    <col min="6468" max="6468" width="4.6640625" customWidth="1"/>
    <col min="6469" max="6469" width="4" customWidth="1"/>
    <col min="6470" max="6470" width="0" hidden="1" customWidth="1"/>
    <col min="6471" max="6474" width="5.1640625" customWidth="1"/>
    <col min="6475" max="6475" width="0" hidden="1" customWidth="1"/>
    <col min="6476" max="6476" width="5.1640625" customWidth="1"/>
    <col min="6477" max="6477" width="6" customWidth="1"/>
    <col min="6478" max="6478" width="6.83203125" customWidth="1"/>
    <col min="6479" max="6480" width="11.5" customWidth="1"/>
    <col min="6481" max="6481" width="8.5" customWidth="1"/>
    <col min="6482" max="6482" width="9" customWidth="1"/>
    <col min="6483" max="6483" width="8.33203125" customWidth="1"/>
    <col min="6484" max="6484" width="16.5" customWidth="1"/>
    <col min="6485" max="6485" width="6" customWidth="1"/>
    <col min="6486" max="6486" width="20.33203125" customWidth="1"/>
    <col min="6487" max="6487" width="5.1640625" bestFit="1" customWidth="1"/>
    <col min="6488" max="6488" width="20" customWidth="1"/>
    <col min="6489" max="6489" width="5.1640625" bestFit="1" customWidth="1"/>
    <col min="6490" max="6490" width="6.83203125" customWidth="1"/>
    <col min="6491" max="6491" width="14.6640625" customWidth="1"/>
    <col min="6492" max="6492" width="11" customWidth="1"/>
    <col min="6493" max="6502" width="8.1640625" customWidth="1"/>
    <col min="6503" max="6503" width="0" hidden="1" customWidth="1"/>
    <col min="6504" max="6507" width="8.1640625" customWidth="1"/>
    <col min="6508" max="6508" width="0" hidden="1" customWidth="1"/>
    <col min="6664" max="6664" width="10.5" bestFit="1" customWidth="1"/>
    <col min="6665" max="6665" width="4.33203125" bestFit="1" customWidth="1"/>
    <col min="6666" max="6666" width="41.5" bestFit="1" customWidth="1"/>
    <col min="6667" max="6681" width="5.5" customWidth="1"/>
    <col min="6682" max="6682" width="3.83203125" customWidth="1"/>
    <col min="6683" max="6683" width="5.5" customWidth="1"/>
    <col min="6684" max="6698" width="5.33203125" customWidth="1"/>
    <col min="6699" max="6714" width="5.5" customWidth="1"/>
    <col min="6715" max="6715" width="6" customWidth="1"/>
    <col min="6716" max="6716" width="8" customWidth="1"/>
    <col min="6717" max="6717" width="7.5" customWidth="1"/>
    <col min="6718" max="6718" width="10" customWidth="1"/>
    <col min="6719" max="6719" width="7.83203125" customWidth="1"/>
    <col min="6720" max="6720" width="6.83203125" customWidth="1"/>
    <col min="6721" max="6721" width="8.1640625" customWidth="1"/>
    <col min="6722" max="6723" width="5.33203125" customWidth="1"/>
    <col min="6724" max="6724" width="4.6640625" customWidth="1"/>
    <col min="6725" max="6725" width="4" customWidth="1"/>
    <col min="6726" max="6726" width="0" hidden="1" customWidth="1"/>
    <col min="6727" max="6730" width="5.1640625" customWidth="1"/>
    <col min="6731" max="6731" width="0" hidden="1" customWidth="1"/>
    <col min="6732" max="6732" width="5.1640625" customWidth="1"/>
    <col min="6733" max="6733" width="6" customWidth="1"/>
    <col min="6734" max="6734" width="6.83203125" customWidth="1"/>
    <col min="6735" max="6736" width="11.5" customWidth="1"/>
    <col min="6737" max="6737" width="8.5" customWidth="1"/>
    <col min="6738" max="6738" width="9" customWidth="1"/>
    <col min="6739" max="6739" width="8.33203125" customWidth="1"/>
    <col min="6740" max="6740" width="16.5" customWidth="1"/>
    <col min="6741" max="6741" width="6" customWidth="1"/>
    <col min="6742" max="6742" width="20.33203125" customWidth="1"/>
    <col min="6743" max="6743" width="5.1640625" bestFit="1" customWidth="1"/>
    <col min="6744" max="6744" width="20" customWidth="1"/>
    <col min="6745" max="6745" width="5.1640625" bestFit="1" customWidth="1"/>
    <col min="6746" max="6746" width="6.83203125" customWidth="1"/>
    <col min="6747" max="6747" width="14.6640625" customWidth="1"/>
    <col min="6748" max="6748" width="11" customWidth="1"/>
    <col min="6749" max="6758" width="8.1640625" customWidth="1"/>
    <col min="6759" max="6759" width="0" hidden="1" customWidth="1"/>
    <col min="6760" max="6763" width="8.1640625" customWidth="1"/>
    <col min="6764" max="6764" width="0" hidden="1" customWidth="1"/>
    <col min="6920" max="6920" width="10.5" bestFit="1" customWidth="1"/>
    <col min="6921" max="6921" width="4.33203125" bestFit="1" customWidth="1"/>
    <col min="6922" max="6922" width="41.5" bestFit="1" customWidth="1"/>
    <col min="6923" max="6937" width="5.5" customWidth="1"/>
    <col min="6938" max="6938" width="3.83203125" customWidth="1"/>
    <col min="6939" max="6939" width="5.5" customWidth="1"/>
    <col min="6940" max="6954" width="5.33203125" customWidth="1"/>
    <col min="6955" max="6970" width="5.5" customWidth="1"/>
    <col min="6971" max="6971" width="6" customWidth="1"/>
    <col min="6972" max="6972" width="8" customWidth="1"/>
    <col min="6973" max="6973" width="7.5" customWidth="1"/>
    <col min="6974" max="6974" width="10" customWidth="1"/>
    <col min="6975" max="6975" width="7.83203125" customWidth="1"/>
    <col min="6976" max="6976" width="6.83203125" customWidth="1"/>
    <col min="6977" max="6977" width="8.1640625" customWidth="1"/>
    <col min="6978" max="6979" width="5.33203125" customWidth="1"/>
    <col min="6980" max="6980" width="4.6640625" customWidth="1"/>
    <col min="6981" max="6981" width="4" customWidth="1"/>
    <col min="6982" max="6982" width="0" hidden="1" customWidth="1"/>
    <col min="6983" max="6986" width="5.1640625" customWidth="1"/>
    <col min="6987" max="6987" width="0" hidden="1" customWidth="1"/>
    <col min="6988" max="6988" width="5.1640625" customWidth="1"/>
    <col min="6989" max="6989" width="6" customWidth="1"/>
    <col min="6990" max="6990" width="6.83203125" customWidth="1"/>
    <col min="6991" max="6992" width="11.5" customWidth="1"/>
    <col min="6993" max="6993" width="8.5" customWidth="1"/>
    <col min="6994" max="6994" width="9" customWidth="1"/>
    <col min="6995" max="6995" width="8.33203125" customWidth="1"/>
    <col min="6996" max="6996" width="16.5" customWidth="1"/>
    <col min="6997" max="6997" width="6" customWidth="1"/>
    <col min="6998" max="6998" width="20.33203125" customWidth="1"/>
    <col min="6999" max="6999" width="5.1640625" bestFit="1" customWidth="1"/>
    <col min="7000" max="7000" width="20" customWidth="1"/>
    <col min="7001" max="7001" width="5.1640625" bestFit="1" customWidth="1"/>
    <col min="7002" max="7002" width="6.83203125" customWidth="1"/>
    <col min="7003" max="7003" width="14.6640625" customWidth="1"/>
    <col min="7004" max="7004" width="11" customWidth="1"/>
    <col min="7005" max="7014" width="8.1640625" customWidth="1"/>
    <col min="7015" max="7015" width="0" hidden="1" customWidth="1"/>
    <col min="7016" max="7019" width="8.1640625" customWidth="1"/>
    <col min="7020" max="7020" width="0" hidden="1" customWidth="1"/>
    <col min="7176" max="7176" width="10.5" bestFit="1" customWidth="1"/>
    <col min="7177" max="7177" width="4.33203125" bestFit="1" customWidth="1"/>
    <col min="7178" max="7178" width="41.5" bestFit="1" customWidth="1"/>
    <col min="7179" max="7193" width="5.5" customWidth="1"/>
    <col min="7194" max="7194" width="3.83203125" customWidth="1"/>
    <col min="7195" max="7195" width="5.5" customWidth="1"/>
    <col min="7196" max="7210" width="5.33203125" customWidth="1"/>
    <col min="7211" max="7226" width="5.5" customWidth="1"/>
    <col min="7227" max="7227" width="6" customWidth="1"/>
    <col min="7228" max="7228" width="8" customWidth="1"/>
    <col min="7229" max="7229" width="7.5" customWidth="1"/>
    <col min="7230" max="7230" width="10" customWidth="1"/>
    <col min="7231" max="7231" width="7.83203125" customWidth="1"/>
    <col min="7232" max="7232" width="6.83203125" customWidth="1"/>
    <col min="7233" max="7233" width="8.1640625" customWidth="1"/>
    <col min="7234" max="7235" width="5.33203125" customWidth="1"/>
    <col min="7236" max="7236" width="4.6640625" customWidth="1"/>
    <col min="7237" max="7237" width="4" customWidth="1"/>
    <col min="7238" max="7238" width="0" hidden="1" customWidth="1"/>
    <col min="7239" max="7242" width="5.1640625" customWidth="1"/>
    <col min="7243" max="7243" width="0" hidden="1" customWidth="1"/>
    <col min="7244" max="7244" width="5.1640625" customWidth="1"/>
    <col min="7245" max="7245" width="6" customWidth="1"/>
    <col min="7246" max="7246" width="6.83203125" customWidth="1"/>
    <col min="7247" max="7248" width="11.5" customWidth="1"/>
    <col min="7249" max="7249" width="8.5" customWidth="1"/>
    <col min="7250" max="7250" width="9" customWidth="1"/>
    <col min="7251" max="7251" width="8.33203125" customWidth="1"/>
    <col min="7252" max="7252" width="16.5" customWidth="1"/>
    <col min="7253" max="7253" width="6" customWidth="1"/>
    <col min="7254" max="7254" width="20.33203125" customWidth="1"/>
    <col min="7255" max="7255" width="5.1640625" bestFit="1" customWidth="1"/>
    <col min="7256" max="7256" width="20" customWidth="1"/>
    <col min="7257" max="7257" width="5.1640625" bestFit="1" customWidth="1"/>
    <col min="7258" max="7258" width="6.83203125" customWidth="1"/>
    <col min="7259" max="7259" width="14.6640625" customWidth="1"/>
    <col min="7260" max="7260" width="11" customWidth="1"/>
    <col min="7261" max="7270" width="8.1640625" customWidth="1"/>
    <col min="7271" max="7271" width="0" hidden="1" customWidth="1"/>
    <col min="7272" max="7275" width="8.1640625" customWidth="1"/>
    <col min="7276" max="7276" width="0" hidden="1" customWidth="1"/>
    <col min="7432" max="7432" width="10.5" bestFit="1" customWidth="1"/>
    <col min="7433" max="7433" width="4.33203125" bestFit="1" customWidth="1"/>
    <col min="7434" max="7434" width="41.5" bestFit="1" customWidth="1"/>
    <col min="7435" max="7449" width="5.5" customWidth="1"/>
    <col min="7450" max="7450" width="3.83203125" customWidth="1"/>
    <col min="7451" max="7451" width="5.5" customWidth="1"/>
    <col min="7452" max="7466" width="5.33203125" customWidth="1"/>
    <col min="7467" max="7482" width="5.5" customWidth="1"/>
    <col min="7483" max="7483" width="6" customWidth="1"/>
    <col min="7484" max="7484" width="8" customWidth="1"/>
    <col min="7485" max="7485" width="7.5" customWidth="1"/>
    <col min="7486" max="7486" width="10" customWidth="1"/>
    <col min="7487" max="7487" width="7.83203125" customWidth="1"/>
    <col min="7488" max="7488" width="6.83203125" customWidth="1"/>
    <col min="7489" max="7489" width="8.1640625" customWidth="1"/>
    <col min="7490" max="7491" width="5.33203125" customWidth="1"/>
    <col min="7492" max="7492" width="4.6640625" customWidth="1"/>
    <col min="7493" max="7493" width="4" customWidth="1"/>
    <col min="7494" max="7494" width="0" hidden="1" customWidth="1"/>
    <col min="7495" max="7498" width="5.1640625" customWidth="1"/>
    <col min="7499" max="7499" width="0" hidden="1" customWidth="1"/>
    <col min="7500" max="7500" width="5.1640625" customWidth="1"/>
    <col min="7501" max="7501" width="6" customWidth="1"/>
    <col min="7502" max="7502" width="6.83203125" customWidth="1"/>
    <col min="7503" max="7504" width="11.5" customWidth="1"/>
    <col min="7505" max="7505" width="8.5" customWidth="1"/>
    <col min="7506" max="7506" width="9" customWidth="1"/>
    <col min="7507" max="7507" width="8.33203125" customWidth="1"/>
    <col min="7508" max="7508" width="16.5" customWidth="1"/>
    <col min="7509" max="7509" width="6" customWidth="1"/>
    <col min="7510" max="7510" width="20.33203125" customWidth="1"/>
    <col min="7511" max="7511" width="5.1640625" bestFit="1" customWidth="1"/>
    <col min="7512" max="7512" width="20" customWidth="1"/>
    <col min="7513" max="7513" width="5.1640625" bestFit="1" customWidth="1"/>
    <col min="7514" max="7514" width="6.83203125" customWidth="1"/>
    <col min="7515" max="7515" width="14.6640625" customWidth="1"/>
    <col min="7516" max="7516" width="11" customWidth="1"/>
    <col min="7517" max="7526" width="8.1640625" customWidth="1"/>
    <col min="7527" max="7527" width="0" hidden="1" customWidth="1"/>
    <col min="7528" max="7531" width="8.1640625" customWidth="1"/>
    <col min="7532" max="7532" width="0" hidden="1" customWidth="1"/>
    <col min="7688" max="7688" width="10.5" bestFit="1" customWidth="1"/>
    <col min="7689" max="7689" width="4.33203125" bestFit="1" customWidth="1"/>
    <col min="7690" max="7690" width="41.5" bestFit="1" customWidth="1"/>
    <col min="7691" max="7705" width="5.5" customWidth="1"/>
    <col min="7706" max="7706" width="3.83203125" customWidth="1"/>
    <col min="7707" max="7707" width="5.5" customWidth="1"/>
    <col min="7708" max="7722" width="5.33203125" customWidth="1"/>
    <col min="7723" max="7738" width="5.5" customWidth="1"/>
    <col min="7739" max="7739" width="6" customWidth="1"/>
    <col min="7740" max="7740" width="8" customWidth="1"/>
    <col min="7741" max="7741" width="7.5" customWidth="1"/>
    <col min="7742" max="7742" width="10" customWidth="1"/>
    <col min="7743" max="7743" width="7.83203125" customWidth="1"/>
    <col min="7744" max="7744" width="6.83203125" customWidth="1"/>
    <col min="7745" max="7745" width="8.1640625" customWidth="1"/>
    <col min="7746" max="7747" width="5.33203125" customWidth="1"/>
    <col min="7748" max="7748" width="4.6640625" customWidth="1"/>
    <col min="7749" max="7749" width="4" customWidth="1"/>
    <col min="7750" max="7750" width="0" hidden="1" customWidth="1"/>
    <col min="7751" max="7754" width="5.1640625" customWidth="1"/>
    <col min="7755" max="7755" width="0" hidden="1" customWidth="1"/>
    <col min="7756" max="7756" width="5.1640625" customWidth="1"/>
    <col min="7757" max="7757" width="6" customWidth="1"/>
    <col min="7758" max="7758" width="6.83203125" customWidth="1"/>
    <col min="7759" max="7760" width="11.5" customWidth="1"/>
    <col min="7761" max="7761" width="8.5" customWidth="1"/>
    <col min="7762" max="7762" width="9" customWidth="1"/>
    <col min="7763" max="7763" width="8.33203125" customWidth="1"/>
    <col min="7764" max="7764" width="16.5" customWidth="1"/>
    <col min="7765" max="7765" width="6" customWidth="1"/>
    <col min="7766" max="7766" width="20.33203125" customWidth="1"/>
    <col min="7767" max="7767" width="5.1640625" bestFit="1" customWidth="1"/>
    <col min="7768" max="7768" width="20" customWidth="1"/>
    <col min="7769" max="7769" width="5.1640625" bestFit="1" customWidth="1"/>
    <col min="7770" max="7770" width="6.83203125" customWidth="1"/>
    <col min="7771" max="7771" width="14.6640625" customWidth="1"/>
    <col min="7772" max="7772" width="11" customWidth="1"/>
    <col min="7773" max="7782" width="8.1640625" customWidth="1"/>
    <col min="7783" max="7783" width="0" hidden="1" customWidth="1"/>
    <col min="7784" max="7787" width="8.1640625" customWidth="1"/>
    <col min="7788" max="7788" width="0" hidden="1" customWidth="1"/>
    <col min="7944" max="7944" width="10.5" bestFit="1" customWidth="1"/>
    <col min="7945" max="7945" width="4.33203125" bestFit="1" customWidth="1"/>
    <col min="7946" max="7946" width="41.5" bestFit="1" customWidth="1"/>
    <col min="7947" max="7961" width="5.5" customWidth="1"/>
    <col min="7962" max="7962" width="3.83203125" customWidth="1"/>
    <col min="7963" max="7963" width="5.5" customWidth="1"/>
    <col min="7964" max="7978" width="5.33203125" customWidth="1"/>
    <col min="7979" max="7994" width="5.5" customWidth="1"/>
    <col min="7995" max="7995" width="6" customWidth="1"/>
    <col min="7996" max="7996" width="8" customWidth="1"/>
    <col min="7997" max="7997" width="7.5" customWidth="1"/>
    <col min="7998" max="7998" width="10" customWidth="1"/>
    <col min="7999" max="7999" width="7.83203125" customWidth="1"/>
    <col min="8000" max="8000" width="6.83203125" customWidth="1"/>
    <col min="8001" max="8001" width="8.1640625" customWidth="1"/>
    <col min="8002" max="8003" width="5.33203125" customWidth="1"/>
    <col min="8004" max="8004" width="4.6640625" customWidth="1"/>
    <col min="8005" max="8005" width="4" customWidth="1"/>
    <col min="8006" max="8006" width="0" hidden="1" customWidth="1"/>
    <col min="8007" max="8010" width="5.1640625" customWidth="1"/>
    <col min="8011" max="8011" width="0" hidden="1" customWidth="1"/>
    <col min="8012" max="8012" width="5.1640625" customWidth="1"/>
    <col min="8013" max="8013" width="6" customWidth="1"/>
    <col min="8014" max="8014" width="6.83203125" customWidth="1"/>
    <col min="8015" max="8016" width="11.5" customWidth="1"/>
    <col min="8017" max="8017" width="8.5" customWidth="1"/>
    <col min="8018" max="8018" width="9" customWidth="1"/>
    <col min="8019" max="8019" width="8.33203125" customWidth="1"/>
    <col min="8020" max="8020" width="16.5" customWidth="1"/>
    <col min="8021" max="8021" width="6" customWidth="1"/>
    <col min="8022" max="8022" width="20.33203125" customWidth="1"/>
    <col min="8023" max="8023" width="5.1640625" bestFit="1" customWidth="1"/>
    <col min="8024" max="8024" width="20" customWidth="1"/>
    <col min="8025" max="8025" width="5.1640625" bestFit="1" customWidth="1"/>
    <col min="8026" max="8026" width="6.83203125" customWidth="1"/>
    <col min="8027" max="8027" width="14.6640625" customWidth="1"/>
    <col min="8028" max="8028" width="11" customWidth="1"/>
    <col min="8029" max="8038" width="8.1640625" customWidth="1"/>
    <col min="8039" max="8039" width="0" hidden="1" customWidth="1"/>
    <col min="8040" max="8043" width="8.1640625" customWidth="1"/>
    <col min="8044" max="8044" width="0" hidden="1" customWidth="1"/>
    <col min="8200" max="8200" width="10.5" bestFit="1" customWidth="1"/>
    <col min="8201" max="8201" width="4.33203125" bestFit="1" customWidth="1"/>
    <col min="8202" max="8202" width="41.5" bestFit="1" customWidth="1"/>
    <col min="8203" max="8217" width="5.5" customWidth="1"/>
    <col min="8218" max="8218" width="3.83203125" customWidth="1"/>
    <col min="8219" max="8219" width="5.5" customWidth="1"/>
    <col min="8220" max="8234" width="5.33203125" customWidth="1"/>
    <col min="8235" max="8250" width="5.5" customWidth="1"/>
    <col min="8251" max="8251" width="6" customWidth="1"/>
    <col min="8252" max="8252" width="8" customWidth="1"/>
    <col min="8253" max="8253" width="7.5" customWidth="1"/>
    <col min="8254" max="8254" width="10" customWidth="1"/>
    <col min="8255" max="8255" width="7.83203125" customWidth="1"/>
    <col min="8256" max="8256" width="6.83203125" customWidth="1"/>
    <col min="8257" max="8257" width="8.1640625" customWidth="1"/>
    <col min="8258" max="8259" width="5.33203125" customWidth="1"/>
    <col min="8260" max="8260" width="4.6640625" customWidth="1"/>
    <col min="8261" max="8261" width="4" customWidth="1"/>
    <col min="8262" max="8262" width="0" hidden="1" customWidth="1"/>
    <col min="8263" max="8266" width="5.1640625" customWidth="1"/>
    <col min="8267" max="8267" width="0" hidden="1" customWidth="1"/>
    <col min="8268" max="8268" width="5.1640625" customWidth="1"/>
    <col min="8269" max="8269" width="6" customWidth="1"/>
    <col min="8270" max="8270" width="6.83203125" customWidth="1"/>
    <col min="8271" max="8272" width="11.5" customWidth="1"/>
    <col min="8273" max="8273" width="8.5" customWidth="1"/>
    <col min="8274" max="8274" width="9" customWidth="1"/>
    <col min="8275" max="8275" width="8.33203125" customWidth="1"/>
    <col min="8276" max="8276" width="16.5" customWidth="1"/>
    <col min="8277" max="8277" width="6" customWidth="1"/>
    <col min="8278" max="8278" width="20.33203125" customWidth="1"/>
    <col min="8279" max="8279" width="5.1640625" bestFit="1" customWidth="1"/>
    <col min="8280" max="8280" width="20" customWidth="1"/>
    <col min="8281" max="8281" width="5.1640625" bestFit="1" customWidth="1"/>
    <col min="8282" max="8282" width="6.83203125" customWidth="1"/>
    <col min="8283" max="8283" width="14.6640625" customWidth="1"/>
    <col min="8284" max="8284" width="11" customWidth="1"/>
    <col min="8285" max="8294" width="8.1640625" customWidth="1"/>
    <col min="8295" max="8295" width="0" hidden="1" customWidth="1"/>
    <col min="8296" max="8299" width="8.1640625" customWidth="1"/>
    <col min="8300" max="8300" width="0" hidden="1" customWidth="1"/>
    <col min="8456" max="8456" width="10.5" bestFit="1" customWidth="1"/>
    <col min="8457" max="8457" width="4.33203125" bestFit="1" customWidth="1"/>
    <col min="8458" max="8458" width="41.5" bestFit="1" customWidth="1"/>
    <col min="8459" max="8473" width="5.5" customWidth="1"/>
    <col min="8474" max="8474" width="3.83203125" customWidth="1"/>
    <col min="8475" max="8475" width="5.5" customWidth="1"/>
    <col min="8476" max="8490" width="5.33203125" customWidth="1"/>
    <col min="8491" max="8506" width="5.5" customWidth="1"/>
    <col min="8507" max="8507" width="6" customWidth="1"/>
    <col min="8508" max="8508" width="8" customWidth="1"/>
    <col min="8509" max="8509" width="7.5" customWidth="1"/>
    <col min="8510" max="8510" width="10" customWidth="1"/>
    <col min="8511" max="8511" width="7.83203125" customWidth="1"/>
    <col min="8512" max="8512" width="6.83203125" customWidth="1"/>
    <col min="8513" max="8513" width="8.1640625" customWidth="1"/>
    <col min="8514" max="8515" width="5.33203125" customWidth="1"/>
    <col min="8516" max="8516" width="4.6640625" customWidth="1"/>
    <col min="8517" max="8517" width="4" customWidth="1"/>
    <col min="8518" max="8518" width="0" hidden="1" customWidth="1"/>
    <col min="8519" max="8522" width="5.1640625" customWidth="1"/>
    <col min="8523" max="8523" width="0" hidden="1" customWidth="1"/>
    <col min="8524" max="8524" width="5.1640625" customWidth="1"/>
    <col min="8525" max="8525" width="6" customWidth="1"/>
    <col min="8526" max="8526" width="6.83203125" customWidth="1"/>
    <col min="8527" max="8528" width="11.5" customWidth="1"/>
    <col min="8529" max="8529" width="8.5" customWidth="1"/>
    <col min="8530" max="8530" width="9" customWidth="1"/>
    <col min="8531" max="8531" width="8.33203125" customWidth="1"/>
    <col min="8532" max="8532" width="16.5" customWidth="1"/>
    <col min="8533" max="8533" width="6" customWidth="1"/>
    <col min="8534" max="8534" width="20.33203125" customWidth="1"/>
    <col min="8535" max="8535" width="5.1640625" bestFit="1" customWidth="1"/>
    <col min="8536" max="8536" width="20" customWidth="1"/>
    <col min="8537" max="8537" width="5.1640625" bestFit="1" customWidth="1"/>
    <col min="8538" max="8538" width="6.83203125" customWidth="1"/>
    <col min="8539" max="8539" width="14.6640625" customWidth="1"/>
    <col min="8540" max="8540" width="11" customWidth="1"/>
    <col min="8541" max="8550" width="8.1640625" customWidth="1"/>
    <col min="8551" max="8551" width="0" hidden="1" customWidth="1"/>
    <col min="8552" max="8555" width="8.1640625" customWidth="1"/>
    <col min="8556" max="8556" width="0" hidden="1" customWidth="1"/>
    <col min="8712" max="8712" width="10.5" bestFit="1" customWidth="1"/>
    <col min="8713" max="8713" width="4.33203125" bestFit="1" customWidth="1"/>
    <col min="8714" max="8714" width="41.5" bestFit="1" customWidth="1"/>
    <col min="8715" max="8729" width="5.5" customWidth="1"/>
    <col min="8730" max="8730" width="3.83203125" customWidth="1"/>
    <col min="8731" max="8731" width="5.5" customWidth="1"/>
    <col min="8732" max="8746" width="5.33203125" customWidth="1"/>
    <col min="8747" max="8762" width="5.5" customWidth="1"/>
    <col min="8763" max="8763" width="6" customWidth="1"/>
    <col min="8764" max="8764" width="8" customWidth="1"/>
    <col min="8765" max="8765" width="7.5" customWidth="1"/>
    <col min="8766" max="8766" width="10" customWidth="1"/>
    <col min="8767" max="8767" width="7.83203125" customWidth="1"/>
    <col min="8768" max="8768" width="6.83203125" customWidth="1"/>
    <col min="8769" max="8769" width="8.1640625" customWidth="1"/>
    <col min="8770" max="8771" width="5.33203125" customWidth="1"/>
    <col min="8772" max="8772" width="4.6640625" customWidth="1"/>
    <col min="8773" max="8773" width="4" customWidth="1"/>
    <col min="8774" max="8774" width="0" hidden="1" customWidth="1"/>
    <col min="8775" max="8778" width="5.1640625" customWidth="1"/>
    <col min="8779" max="8779" width="0" hidden="1" customWidth="1"/>
    <col min="8780" max="8780" width="5.1640625" customWidth="1"/>
    <col min="8781" max="8781" width="6" customWidth="1"/>
    <col min="8782" max="8782" width="6.83203125" customWidth="1"/>
    <col min="8783" max="8784" width="11.5" customWidth="1"/>
    <col min="8785" max="8785" width="8.5" customWidth="1"/>
    <col min="8786" max="8786" width="9" customWidth="1"/>
    <col min="8787" max="8787" width="8.33203125" customWidth="1"/>
    <col min="8788" max="8788" width="16.5" customWidth="1"/>
    <col min="8789" max="8789" width="6" customWidth="1"/>
    <col min="8790" max="8790" width="20.33203125" customWidth="1"/>
    <col min="8791" max="8791" width="5.1640625" bestFit="1" customWidth="1"/>
    <col min="8792" max="8792" width="20" customWidth="1"/>
    <col min="8793" max="8793" width="5.1640625" bestFit="1" customWidth="1"/>
    <col min="8794" max="8794" width="6.83203125" customWidth="1"/>
    <col min="8795" max="8795" width="14.6640625" customWidth="1"/>
    <col min="8796" max="8796" width="11" customWidth="1"/>
    <col min="8797" max="8806" width="8.1640625" customWidth="1"/>
    <col min="8807" max="8807" width="0" hidden="1" customWidth="1"/>
    <col min="8808" max="8811" width="8.1640625" customWidth="1"/>
    <col min="8812" max="8812" width="0" hidden="1" customWidth="1"/>
    <col min="8968" max="8968" width="10.5" bestFit="1" customWidth="1"/>
    <col min="8969" max="8969" width="4.33203125" bestFit="1" customWidth="1"/>
    <col min="8970" max="8970" width="41.5" bestFit="1" customWidth="1"/>
    <col min="8971" max="8985" width="5.5" customWidth="1"/>
    <col min="8986" max="8986" width="3.83203125" customWidth="1"/>
    <col min="8987" max="8987" width="5.5" customWidth="1"/>
    <col min="8988" max="9002" width="5.33203125" customWidth="1"/>
    <col min="9003" max="9018" width="5.5" customWidth="1"/>
    <col min="9019" max="9019" width="6" customWidth="1"/>
    <col min="9020" max="9020" width="8" customWidth="1"/>
    <col min="9021" max="9021" width="7.5" customWidth="1"/>
    <col min="9022" max="9022" width="10" customWidth="1"/>
    <col min="9023" max="9023" width="7.83203125" customWidth="1"/>
    <col min="9024" max="9024" width="6.83203125" customWidth="1"/>
    <col min="9025" max="9025" width="8.1640625" customWidth="1"/>
    <col min="9026" max="9027" width="5.33203125" customWidth="1"/>
    <col min="9028" max="9028" width="4.6640625" customWidth="1"/>
    <col min="9029" max="9029" width="4" customWidth="1"/>
    <col min="9030" max="9030" width="0" hidden="1" customWidth="1"/>
    <col min="9031" max="9034" width="5.1640625" customWidth="1"/>
    <col min="9035" max="9035" width="0" hidden="1" customWidth="1"/>
    <col min="9036" max="9036" width="5.1640625" customWidth="1"/>
    <col min="9037" max="9037" width="6" customWidth="1"/>
    <col min="9038" max="9038" width="6.83203125" customWidth="1"/>
    <col min="9039" max="9040" width="11.5" customWidth="1"/>
    <col min="9041" max="9041" width="8.5" customWidth="1"/>
    <col min="9042" max="9042" width="9" customWidth="1"/>
    <col min="9043" max="9043" width="8.33203125" customWidth="1"/>
    <col min="9044" max="9044" width="16.5" customWidth="1"/>
    <col min="9045" max="9045" width="6" customWidth="1"/>
    <col min="9046" max="9046" width="20.33203125" customWidth="1"/>
    <col min="9047" max="9047" width="5.1640625" bestFit="1" customWidth="1"/>
    <col min="9048" max="9048" width="20" customWidth="1"/>
    <col min="9049" max="9049" width="5.1640625" bestFit="1" customWidth="1"/>
    <col min="9050" max="9050" width="6.83203125" customWidth="1"/>
    <col min="9051" max="9051" width="14.6640625" customWidth="1"/>
    <col min="9052" max="9052" width="11" customWidth="1"/>
    <col min="9053" max="9062" width="8.1640625" customWidth="1"/>
    <col min="9063" max="9063" width="0" hidden="1" customWidth="1"/>
    <col min="9064" max="9067" width="8.1640625" customWidth="1"/>
    <col min="9068" max="9068" width="0" hidden="1" customWidth="1"/>
    <col min="9224" max="9224" width="10.5" bestFit="1" customWidth="1"/>
    <col min="9225" max="9225" width="4.33203125" bestFit="1" customWidth="1"/>
    <col min="9226" max="9226" width="41.5" bestFit="1" customWidth="1"/>
    <col min="9227" max="9241" width="5.5" customWidth="1"/>
    <col min="9242" max="9242" width="3.83203125" customWidth="1"/>
    <col min="9243" max="9243" width="5.5" customWidth="1"/>
    <col min="9244" max="9258" width="5.33203125" customWidth="1"/>
    <col min="9259" max="9274" width="5.5" customWidth="1"/>
    <col min="9275" max="9275" width="6" customWidth="1"/>
    <col min="9276" max="9276" width="8" customWidth="1"/>
    <col min="9277" max="9277" width="7.5" customWidth="1"/>
    <col min="9278" max="9278" width="10" customWidth="1"/>
    <col min="9279" max="9279" width="7.83203125" customWidth="1"/>
    <col min="9280" max="9280" width="6.83203125" customWidth="1"/>
    <col min="9281" max="9281" width="8.1640625" customWidth="1"/>
    <col min="9282" max="9283" width="5.33203125" customWidth="1"/>
    <col min="9284" max="9284" width="4.6640625" customWidth="1"/>
    <col min="9285" max="9285" width="4" customWidth="1"/>
    <col min="9286" max="9286" width="0" hidden="1" customWidth="1"/>
    <col min="9287" max="9290" width="5.1640625" customWidth="1"/>
    <col min="9291" max="9291" width="0" hidden="1" customWidth="1"/>
    <col min="9292" max="9292" width="5.1640625" customWidth="1"/>
    <col min="9293" max="9293" width="6" customWidth="1"/>
    <col min="9294" max="9294" width="6.83203125" customWidth="1"/>
    <col min="9295" max="9296" width="11.5" customWidth="1"/>
    <col min="9297" max="9297" width="8.5" customWidth="1"/>
    <col min="9298" max="9298" width="9" customWidth="1"/>
    <col min="9299" max="9299" width="8.33203125" customWidth="1"/>
    <col min="9300" max="9300" width="16.5" customWidth="1"/>
    <col min="9301" max="9301" width="6" customWidth="1"/>
    <col min="9302" max="9302" width="20.33203125" customWidth="1"/>
    <col min="9303" max="9303" width="5.1640625" bestFit="1" customWidth="1"/>
    <col min="9304" max="9304" width="20" customWidth="1"/>
    <col min="9305" max="9305" width="5.1640625" bestFit="1" customWidth="1"/>
    <col min="9306" max="9306" width="6.83203125" customWidth="1"/>
    <col min="9307" max="9307" width="14.6640625" customWidth="1"/>
    <col min="9308" max="9308" width="11" customWidth="1"/>
    <col min="9309" max="9318" width="8.1640625" customWidth="1"/>
    <col min="9319" max="9319" width="0" hidden="1" customWidth="1"/>
    <col min="9320" max="9323" width="8.1640625" customWidth="1"/>
    <col min="9324" max="9324" width="0" hidden="1" customWidth="1"/>
    <col min="9480" max="9480" width="10.5" bestFit="1" customWidth="1"/>
    <col min="9481" max="9481" width="4.33203125" bestFit="1" customWidth="1"/>
    <col min="9482" max="9482" width="41.5" bestFit="1" customWidth="1"/>
    <col min="9483" max="9497" width="5.5" customWidth="1"/>
    <col min="9498" max="9498" width="3.83203125" customWidth="1"/>
    <col min="9499" max="9499" width="5.5" customWidth="1"/>
    <col min="9500" max="9514" width="5.33203125" customWidth="1"/>
    <col min="9515" max="9530" width="5.5" customWidth="1"/>
    <col min="9531" max="9531" width="6" customWidth="1"/>
    <col min="9532" max="9532" width="8" customWidth="1"/>
    <col min="9533" max="9533" width="7.5" customWidth="1"/>
    <col min="9534" max="9534" width="10" customWidth="1"/>
    <col min="9535" max="9535" width="7.83203125" customWidth="1"/>
    <col min="9536" max="9536" width="6.83203125" customWidth="1"/>
    <col min="9537" max="9537" width="8.1640625" customWidth="1"/>
    <col min="9538" max="9539" width="5.33203125" customWidth="1"/>
    <col min="9540" max="9540" width="4.6640625" customWidth="1"/>
    <col min="9541" max="9541" width="4" customWidth="1"/>
    <col min="9542" max="9542" width="0" hidden="1" customWidth="1"/>
    <col min="9543" max="9546" width="5.1640625" customWidth="1"/>
    <col min="9547" max="9547" width="0" hidden="1" customWidth="1"/>
    <col min="9548" max="9548" width="5.1640625" customWidth="1"/>
    <col min="9549" max="9549" width="6" customWidth="1"/>
    <col min="9550" max="9550" width="6.83203125" customWidth="1"/>
    <col min="9551" max="9552" width="11.5" customWidth="1"/>
    <col min="9553" max="9553" width="8.5" customWidth="1"/>
    <col min="9554" max="9554" width="9" customWidth="1"/>
    <col min="9555" max="9555" width="8.33203125" customWidth="1"/>
    <col min="9556" max="9556" width="16.5" customWidth="1"/>
    <col min="9557" max="9557" width="6" customWidth="1"/>
    <col min="9558" max="9558" width="20.33203125" customWidth="1"/>
    <col min="9559" max="9559" width="5.1640625" bestFit="1" customWidth="1"/>
    <col min="9560" max="9560" width="20" customWidth="1"/>
    <col min="9561" max="9561" width="5.1640625" bestFit="1" customWidth="1"/>
    <col min="9562" max="9562" width="6.83203125" customWidth="1"/>
    <col min="9563" max="9563" width="14.6640625" customWidth="1"/>
    <col min="9564" max="9564" width="11" customWidth="1"/>
    <col min="9565" max="9574" width="8.1640625" customWidth="1"/>
    <col min="9575" max="9575" width="0" hidden="1" customWidth="1"/>
    <col min="9576" max="9579" width="8.1640625" customWidth="1"/>
    <col min="9580" max="9580" width="0" hidden="1" customWidth="1"/>
    <col min="9736" max="9736" width="10.5" bestFit="1" customWidth="1"/>
    <col min="9737" max="9737" width="4.33203125" bestFit="1" customWidth="1"/>
    <col min="9738" max="9738" width="41.5" bestFit="1" customWidth="1"/>
    <col min="9739" max="9753" width="5.5" customWidth="1"/>
    <col min="9754" max="9754" width="3.83203125" customWidth="1"/>
    <col min="9755" max="9755" width="5.5" customWidth="1"/>
    <col min="9756" max="9770" width="5.33203125" customWidth="1"/>
    <col min="9771" max="9786" width="5.5" customWidth="1"/>
    <col min="9787" max="9787" width="6" customWidth="1"/>
    <col min="9788" max="9788" width="8" customWidth="1"/>
    <col min="9789" max="9789" width="7.5" customWidth="1"/>
    <col min="9790" max="9790" width="10" customWidth="1"/>
    <col min="9791" max="9791" width="7.83203125" customWidth="1"/>
    <col min="9792" max="9792" width="6.83203125" customWidth="1"/>
    <col min="9793" max="9793" width="8.1640625" customWidth="1"/>
    <col min="9794" max="9795" width="5.33203125" customWidth="1"/>
    <col min="9796" max="9796" width="4.6640625" customWidth="1"/>
    <col min="9797" max="9797" width="4" customWidth="1"/>
    <col min="9798" max="9798" width="0" hidden="1" customWidth="1"/>
    <col min="9799" max="9802" width="5.1640625" customWidth="1"/>
    <col min="9803" max="9803" width="0" hidden="1" customWidth="1"/>
    <col min="9804" max="9804" width="5.1640625" customWidth="1"/>
    <col min="9805" max="9805" width="6" customWidth="1"/>
    <col min="9806" max="9806" width="6.83203125" customWidth="1"/>
    <col min="9807" max="9808" width="11.5" customWidth="1"/>
    <col min="9809" max="9809" width="8.5" customWidth="1"/>
    <col min="9810" max="9810" width="9" customWidth="1"/>
    <col min="9811" max="9811" width="8.33203125" customWidth="1"/>
    <col min="9812" max="9812" width="16.5" customWidth="1"/>
    <col min="9813" max="9813" width="6" customWidth="1"/>
    <col min="9814" max="9814" width="20.33203125" customWidth="1"/>
    <col min="9815" max="9815" width="5.1640625" bestFit="1" customWidth="1"/>
    <col min="9816" max="9816" width="20" customWidth="1"/>
    <col min="9817" max="9817" width="5.1640625" bestFit="1" customWidth="1"/>
    <col min="9818" max="9818" width="6.83203125" customWidth="1"/>
    <col min="9819" max="9819" width="14.6640625" customWidth="1"/>
    <col min="9820" max="9820" width="11" customWidth="1"/>
    <col min="9821" max="9830" width="8.1640625" customWidth="1"/>
    <col min="9831" max="9831" width="0" hidden="1" customWidth="1"/>
    <col min="9832" max="9835" width="8.1640625" customWidth="1"/>
    <col min="9836" max="9836" width="0" hidden="1" customWidth="1"/>
    <col min="9992" max="9992" width="10.5" bestFit="1" customWidth="1"/>
    <col min="9993" max="9993" width="4.33203125" bestFit="1" customWidth="1"/>
    <col min="9994" max="9994" width="41.5" bestFit="1" customWidth="1"/>
    <col min="9995" max="10009" width="5.5" customWidth="1"/>
    <col min="10010" max="10010" width="3.83203125" customWidth="1"/>
    <col min="10011" max="10011" width="5.5" customWidth="1"/>
    <col min="10012" max="10026" width="5.33203125" customWidth="1"/>
    <col min="10027" max="10042" width="5.5" customWidth="1"/>
    <col min="10043" max="10043" width="6" customWidth="1"/>
    <col min="10044" max="10044" width="8" customWidth="1"/>
    <col min="10045" max="10045" width="7.5" customWidth="1"/>
    <col min="10046" max="10046" width="10" customWidth="1"/>
    <col min="10047" max="10047" width="7.83203125" customWidth="1"/>
    <col min="10048" max="10048" width="6.83203125" customWidth="1"/>
    <col min="10049" max="10049" width="8.1640625" customWidth="1"/>
    <col min="10050" max="10051" width="5.33203125" customWidth="1"/>
    <col min="10052" max="10052" width="4.6640625" customWidth="1"/>
    <col min="10053" max="10053" width="4" customWidth="1"/>
    <col min="10054" max="10054" width="0" hidden="1" customWidth="1"/>
    <col min="10055" max="10058" width="5.1640625" customWidth="1"/>
    <col min="10059" max="10059" width="0" hidden="1" customWidth="1"/>
    <col min="10060" max="10060" width="5.1640625" customWidth="1"/>
    <col min="10061" max="10061" width="6" customWidth="1"/>
    <col min="10062" max="10062" width="6.83203125" customWidth="1"/>
    <col min="10063" max="10064" width="11.5" customWidth="1"/>
    <col min="10065" max="10065" width="8.5" customWidth="1"/>
    <col min="10066" max="10066" width="9" customWidth="1"/>
    <col min="10067" max="10067" width="8.33203125" customWidth="1"/>
    <col min="10068" max="10068" width="16.5" customWidth="1"/>
    <col min="10069" max="10069" width="6" customWidth="1"/>
    <col min="10070" max="10070" width="20.33203125" customWidth="1"/>
    <col min="10071" max="10071" width="5.1640625" bestFit="1" customWidth="1"/>
    <col min="10072" max="10072" width="20" customWidth="1"/>
    <col min="10073" max="10073" width="5.1640625" bestFit="1" customWidth="1"/>
    <col min="10074" max="10074" width="6.83203125" customWidth="1"/>
    <col min="10075" max="10075" width="14.6640625" customWidth="1"/>
    <col min="10076" max="10076" width="11" customWidth="1"/>
    <col min="10077" max="10086" width="8.1640625" customWidth="1"/>
    <col min="10087" max="10087" width="0" hidden="1" customWidth="1"/>
    <col min="10088" max="10091" width="8.1640625" customWidth="1"/>
    <col min="10092" max="10092" width="0" hidden="1" customWidth="1"/>
    <col min="10248" max="10248" width="10.5" bestFit="1" customWidth="1"/>
    <col min="10249" max="10249" width="4.33203125" bestFit="1" customWidth="1"/>
    <col min="10250" max="10250" width="41.5" bestFit="1" customWidth="1"/>
    <col min="10251" max="10265" width="5.5" customWidth="1"/>
    <col min="10266" max="10266" width="3.83203125" customWidth="1"/>
    <col min="10267" max="10267" width="5.5" customWidth="1"/>
    <col min="10268" max="10282" width="5.33203125" customWidth="1"/>
    <col min="10283" max="10298" width="5.5" customWidth="1"/>
    <col min="10299" max="10299" width="6" customWidth="1"/>
    <col min="10300" max="10300" width="8" customWidth="1"/>
    <col min="10301" max="10301" width="7.5" customWidth="1"/>
    <col min="10302" max="10302" width="10" customWidth="1"/>
    <col min="10303" max="10303" width="7.83203125" customWidth="1"/>
    <col min="10304" max="10304" width="6.83203125" customWidth="1"/>
    <col min="10305" max="10305" width="8.1640625" customWidth="1"/>
    <col min="10306" max="10307" width="5.33203125" customWidth="1"/>
    <col min="10308" max="10308" width="4.6640625" customWidth="1"/>
    <col min="10309" max="10309" width="4" customWidth="1"/>
    <col min="10310" max="10310" width="0" hidden="1" customWidth="1"/>
    <col min="10311" max="10314" width="5.1640625" customWidth="1"/>
    <col min="10315" max="10315" width="0" hidden="1" customWidth="1"/>
    <col min="10316" max="10316" width="5.1640625" customWidth="1"/>
    <col min="10317" max="10317" width="6" customWidth="1"/>
    <col min="10318" max="10318" width="6.83203125" customWidth="1"/>
    <col min="10319" max="10320" width="11.5" customWidth="1"/>
    <col min="10321" max="10321" width="8.5" customWidth="1"/>
    <col min="10322" max="10322" width="9" customWidth="1"/>
    <col min="10323" max="10323" width="8.33203125" customWidth="1"/>
    <col min="10324" max="10324" width="16.5" customWidth="1"/>
    <col min="10325" max="10325" width="6" customWidth="1"/>
    <col min="10326" max="10326" width="20.33203125" customWidth="1"/>
    <col min="10327" max="10327" width="5.1640625" bestFit="1" customWidth="1"/>
    <col min="10328" max="10328" width="20" customWidth="1"/>
    <col min="10329" max="10329" width="5.1640625" bestFit="1" customWidth="1"/>
    <col min="10330" max="10330" width="6.83203125" customWidth="1"/>
    <col min="10331" max="10331" width="14.6640625" customWidth="1"/>
    <col min="10332" max="10332" width="11" customWidth="1"/>
    <col min="10333" max="10342" width="8.1640625" customWidth="1"/>
    <col min="10343" max="10343" width="0" hidden="1" customWidth="1"/>
    <col min="10344" max="10347" width="8.1640625" customWidth="1"/>
    <col min="10348" max="10348" width="0" hidden="1" customWidth="1"/>
    <col min="10504" max="10504" width="10.5" bestFit="1" customWidth="1"/>
    <col min="10505" max="10505" width="4.33203125" bestFit="1" customWidth="1"/>
    <col min="10506" max="10506" width="41.5" bestFit="1" customWidth="1"/>
    <col min="10507" max="10521" width="5.5" customWidth="1"/>
    <col min="10522" max="10522" width="3.83203125" customWidth="1"/>
    <col min="10523" max="10523" width="5.5" customWidth="1"/>
    <col min="10524" max="10538" width="5.33203125" customWidth="1"/>
    <col min="10539" max="10554" width="5.5" customWidth="1"/>
    <col min="10555" max="10555" width="6" customWidth="1"/>
    <col min="10556" max="10556" width="8" customWidth="1"/>
    <col min="10557" max="10557" width="7.5" customWidth="1"/>
    <col min="10558" max="10558" width="10" customWidth="1"/>
    <col min="10559" max="10559" width="7.83203125" customWidth="1"/>
    <col min="10560" max="10560" width="6.83203125" customWidth="1"/>
    <col min="10561" max="10561" width="8.1640625" customWidth="1"/>
    <col min="10562" max="10563" width="5.33203125" customWidth="1"/>
    <col min="10564" max="10564" width="4.6640625" customWidth="1"/>
    <col min="10565" max="10565" width="4" customWidth="1"/>
    <col min="10566" max="10566" width="0" hidden="1" customWidth="1"/>
    <col min="10567" max="10570" width="5.1640625" customWidth="1"/>
    <col min="10571" max="10571" width="0" hidden="1" customWidth="1"/>
    <col min="10572" max="10572" width="5.1640625" customWidth="1"/>
    <col min="10573" max="10573" width="6" customWidth="1"/>
    <col min="10574" max="10574" width="6.83203125" customWidth="1"/>
    <col min="10575" max="10576" width="11.5" customWidth="1"/>
    <col min="10577" max="10577" width="8.5" customWidth="1"/>
    <col min="10578" max="10578" width="9" customWidth="1"/>
    <col min="10579" max="10579" width="8.33203125" customWidth="1"/>
    <col min="10580" max="10580" width="16.5" customWidth="1"/>
    <col min="10581" max="10581" width="6" customWidth="1"/>
    <col min="10582" max="10582" width="20.33203125" customWidth="1"/>
    <col min="10583" max="10583" width="5.1640625" bestFit="1" customWidth="1"/>
    <col min="10584" max="10584" width="20" customWidth="1"/>
    <col min="10585" max="10585" width="5.1640625" bestFit="1" customWidth="1"/>
    <col min="10586" max="10586" width="6.83203125" customWidth="1"/>
    <col min="10587" max="10587" width="14.6640625" customWidth="1"/>
    <col min="10588" max="10588" width="11" customWidth="1"/>
    <col min="10589" max="10598" width="8.1640625" customWidth="1"/>
    <col min="10599" max="10599" width="0" hidden="1" customWidth="1"/>
    <col min="10600" max="10603" width="8.1640625" customWidth="1"/>
    <col min="10604" max="10604" width="0" hidden="1" customWidth="1"/>
    <col min="10760" max="10760" width="10.5" bestFit="1" customWidth="1"/>
    <col min="10761" max="10761" width="4.33203125" bestFit="1" customWidth="1"/>
    <col min="10762" max="10762" width="41.5" bestFit="1" customWidth="1"/>
    <col min="10763" max="10777" width="5.5" customWidth="1"/>
    <col min="10778" max="10778" width="3.83203125" customWidth="1"/>
    <col min="10779" max="10779" width="5.5" customWidth="1"/>
    <col min="10780" max="10794" width="5.33203125" customWidth="1"/>
    <col min="10795" max="10810" width="5.5" customWidth="1"/>
    <col min="10811" max="10811" width="6" customWidth="1"/>
    <col min="10812" max="10812" width="8" customWidth="1"/>
    <col min="10813" max="10813" width="7.5" customWidth="1"/>
    <col min="10814" max="10814" width="10" customWidth="1"/>
    <col min="10815" max="10815" width="7.83203125" customWidth="1"/>
    <col min="10816" max="10816" width="6.83203125" customWidth="1"/>
    <col min="10817" max="10817" width="8.1640625" customWidth="1"/>
    <col min="10818" max="10819" width="5.33203125" customWidth="1"/>
    <col min="10820" max="10820" width="4.6640625" customWidth="1"/>
    <col min="10821" max="10821" width="4" customWidth="1"/>
    <col min="10822" max="10822" width="0" hidden="1" customWidth="1"/>
    <col min="10823" max="10826" width="5.1640625" customWidth="1"/>
    <col min="10827" max="10827" width="0" hidden="1" customWidth="1"/>
    <col min="10828" max="10828" width="5.1640625" customWidth="1"/>
    <col min="10829" max="10829" width="6" customWidth="1"/>
    <col min="10830" max="10830" width="6.83203125" customWidth="1"/>
    <col min="10831" max="10832" width="11.5" customWidth="1"/>
    <col min="10833" max="10833" width="8.5" customWidth="1"/>
    <col min="10834" max="10834" width="9" customWidth="1"/>
    <col min="10835" max="10835" width="8.33203125" customWidth="1"/>
    <col min="10836" max="10836" width="16.5" customWidth="1"/>
    <col min="10837" max="10837" width="6" customWidth="1"/>
    <col min="10838" max="10838" width="20.33203125" customWidth="1"/>
    <col min="10839" max="10839" width="5.1640625" bestFit="1" customWidth="1"/>
    <col min="10840" max="10840" width="20" customWidth="1"/>
    <col min="10841" max="10841" width="5.1640625" bestFit="1" customWidth="1"/>
    <col min="10842" max="10842" width="6.83203125" customWidth="1"/>
    <col min="10843" max="10843" width="14.6640625" customWidth="1"/>
    <col min="10844" max="10844" width="11" customWidth="1"/>
    <col min="10845" max="10854" width="8.1640625" customWidth="1"/>
    <col min="10855" max="10855" width="0" hidden="1" customWidth="1"/>
    <col min="10856" max="10859" width="8.1640625" customWidth="1"/>
    <col min="10860" max="10860" width="0" hidden="1" customWidth="1"/>
    <col min="11016" max="11016" width="10.5" bestFit="1" customWidth="1"/>
    <col min="11017" max="11017" width="4.33203125" bestFit="1" customWidth="1"/>
    <col min="11018" max="11018" width="41.5" bestFit="1" customWidth="1"/>
    <col min="11019" max="11033" width="5.5" customWidth="1"/>
    <col min="11034" max="11034" width="3.83203125" customWidth="1"/>
    <col min="11035" max="11035" width="5.5" customWidth="1"/>
    <col min="11036" max="11050" width="5.33203125" customWidth="1"/>
    <col min="11051" max="11066" width="5.5" customWidth="1"/>
    <col min="11067" max="11067" width="6" customWidth="1"/>
    <col min="11068" max="11068" width="8" customWidth="1"/>
    <col min="11069" max="11069" width="7.5" customWidth="1"/>
    <col min="11070" max="11070" width="10" customWidth="1"/>
    <col min="11071" max="11071" width="7.83203125" customWidth="1"/>
    <col min="11072" max="11072" width="6.83203125" customWidth="1"/>
    <col min="11073" max="11073" width="8.1640625" customWidth="1"/>
    <col min="11074" max="11075" width="5.33203125" customWidth="1"/>
    <col min="11076" max="11076" width="4.6640625" customWidth="1"/>
    <col min="11077" max="11077" width="4" customWidth="1"/>
    <col min="11078" max="11078" width="0" hidden="1" customWidth="1"/>
    <col min="11079" max="11082" width="5.1640625" customWidth="1"/>
    <col min="11083" max="11083" width="0" hidden="1" customWidth="1"/>
    <col min="11084" max="11084" width="5.1640625" customWidth="1"/>
    <col min="11085" max="11085" width="6" customWidth="1"/>
    <col min="11086" max="11086" width="6.83203125" customWidth="1"/>
    <col min="11087" max="11088" width="11.5" customWidth="1"/>
    <col min="11089" max="11089" width="8.5" customWidth="1"/>
    <col min="11090" max="11090" width="9" customWidth="1"/>
    <col min="11091" max="11091" width="8.33203125" customWidth="1"/>
    <col min="11092" max="11092" width="16.5" customWidth="1"/>
    <col min="11093" max="11093" width="6" customWidth="1"/>
    <col min="11094" max="11094" width="20.33203125" customWidth="1"/>
    <col min="11095" max="11095" width="5.1640625" bestFit="1" customWidth="1"/>
    <col min="11096" max="11096" width="20" customWidth="1"/>
    <col min="11097" max="11097" width="5.1640625" bestFit="1" customWidth="1"/>
    <col min="11098" max="11098" width="6.83203125" customWidth="1"/>
    <col min="11099" max="11099" width="14.6640625" customWidth="1"/>
    <col min="11100" max="11100" width="11" customWidth="1"/>
    <col min="11101" max="11110" width="8.1640625" customWidth="1"/>
    <col min="11111" max="11111" width="0" hidden="1" customWidth="1"/>
    <col min="11112" max="11115" width="8.1640625" customWidth="1"/>
    <col min="11116" max="11116" width="0" hidden="1" customWidth="1"/>
    <col min="11272" max="11272" width="10.5" bestFit="1" customWidth="1"/>
    <col min="11273" max="11273" width="4.33203125" bestFit="1" customWidth="1"/>
    <col min="11274" max="11274" width="41.5" bestFit="1" customWidth="1"/>
    <col min="11275" max="11289" width="5.5" customWidth="1"/>
    <col min="11290" max="11290" width="3.83203125" customWidth="1"/>
    <col min="11291" max="11291" width="5.5" customWidth="1"/>
    <col min="11292" max="11306" width="5.33203125" customWidth="1"/>
    <col min="11307" max="11322" width="5.5" customWidth="1"/>
    <col min="11323" max="11323" width="6" customWidth="1"/>
    <col min="11324" max="11324" width="8" customWidth="1"/>
    <col min="11325" max="11325" width="7.5" customWidth="1"/>
    <col min="11326" max="11326" width="10" customWidth="1"/>
    <col min="11327" max="11327" width="7.83203125" customWidth="1"/>
    <col min="11328" max="11328" width="6.83203125" customWidth="1"/>
    <col min="11329" max="11329" width="8.1640625" customWidth="1"/>
    <col min="11330" max="11331" width="5.33203125" customWidth="1"/>
    <col min="11332" max="11332" width="4.6640625" customWidth="1"/>
    <col min="11333" max="11333" width="4" customWidth="1"/>
    <col min="11334" max="11334" width="0" hidden="1" customWidth="1"/>
    <col min="11335" max="11338" width="5.1640625" customWidth="1"/>
    <col min="11339" max="11339" width="0" hidden="1" customWidth="1"/>
    <col min="11340" max="11340" width="5.1640625" customWidth="1"/>
    <col min="11341" max="11341" width="6" customWidth="1"/>
    <col min="11342" max="11342" width="6.83203125" customWidth="1"/>
    <col min="11343" max="11344" width="11.5" customWidth="1"/>
    <col min="11345" max="11345" width="8.5" customWidth="1"/>
    <col min="11346" max="11346" width="9" customWidth="1"/>
    <col min="11347" max="11347" width="8.33203125" customWidth="1"/>
    <col min="11348" max="11348" width="16.5" customWidth="1"/>
    <col min="11349" max="11349" width="6" customWidth="1"/>
    <col min="11350" max="11350" width="20.33203125" customWidth="1"/>
    <col min="11351" max="11351" width="5.1640625" bestFit="1" customWidth="1"/>
    <col min="11352" max="11352" width="20" customWidth="1"/>
    <col min="11353" max="11353" width="5.1640625" bestFit="1" customWidth="1"/>
    <col min="11354" max="11354" width="6.83203125" customWidth="1"/>
    <col min="11355" max="11355" width="14.6640625" customWidth="1"/>
    <col min="11356" max="11356" width="11" customWidth="1"/>
    <col min="11357" max="11366" width="8.1640625" customWidth="1"/>
    <col min="11367" max="11367" width="0" hidden="1" customWidth="1"/>
    <col min="11368" max="11371" width="8.1640625" customWidth="1"/>
    <col min="11372" max="11372" width="0" hidden="1" customWidth="1"/>
    <col min="11528" max="11528" width="10.5" bestFit="1" customWidth="1"/>
    <col min="11529" max="11529" width="4.33203125" bestFit="1" customWidth="1"/>
    <col min="11530" max="11530" width="41.5" bestFit="1" customWidth="1"/>
    <col min="11531" max="11545" width="5.5" customWidth="1"/>
    <col min="11546" max="11546" width="3.83203125" customWidth="1"/>
    <col min="11547" max="11547" width="5.5" customWidth="1"/>
    <col min="11548" max="11562" width="5.33203125" customWidth="1"/>
    <col min="11563" max="11578" width="5.5" customWidth="1"/>
    <col min="11579" max="11579" width="6" customWidth="1"/>
    <col min="11580" max="11580" width="8" customWidth="1"/>
    <col min="11581" max="11581" width="7.5" customWidth="1"/>
    <col min="11582" max="11582" width="10" customWidth="1"/>
    <col min="11583" max="11583" width="7.83203125" customWidth="1"/>
    <col min="11584" max="11584" width="6.83203125" customWidth="1"/>
    <col min="11585" max="11585" width="8.1640625" customWidth="1"/>
    <col min="11586" max="11587" width="5.33203125" customWidth="1"/>
    <col min="11588" max="11588" width="4.6640625" customWidth="1"/>
    <col min="11589" max="11589" width="4" customWidth="1"/>
    <col min="11590" max="11590" width="0" hidden="1" customWidth="1"/>
    <col min="11591" max="11594" width="5.1640625" customWidth="1"/>
    <col min="11595" max="11595" width="0" hidden="1" customWidth="1"/>
    <col min="11596" max="11596" width="5.1640625" customWidth="1"/>
    <col min="11597" max="11597" width="6" customWidth="1"/>
    <col min="11598" max="11598" width="6.83203125" customWidth="1"/>
    <col min="11599" max="11600" width="11.5" customWidth="1"/>
    <col min="11601" max="11601" width="8.5" customWidth="1"/>
    <col min="11602" max="11602" width="9" customWidth="1"/>
    <col min="11603" max="11603" width="8.33203125" customWidth="1"/>
    <col min="11604" max="11604" width="16.5" customWidth="1"/>
    <col min="11605" max="11605" width="6" customWidth="1"/>
    <col min="11606" max="11606" width="20.33203125" customWidth="1"/>
    <col min="11607" max="11607" width="5.1640625" bestFit="1" customWidth="1"/>
    <col min="11608" max="11608" width="20" customWidth="1"/>
    <col min="11609" max="11609" width="5.1640625" bestFit="1" customWidth="1"/>
    <col min="11610" max="11610" width="6.83203125" customWidth="1"/>
    <col min="11611" max="11611" width="14.6640625" customWidth="1"/>
    <col min="11612" max="11612" width="11" customWidth="1"/>
    <col min="11613" max="11622" width="8.1640625" customWidth="1"/>
    <col min="11623" max="11623" width="0" hidden="1" customWidth="1"/>
    <col min="11624" max="11627" width="8.1640625" customWidth="1"/>
    <col min="11628" max="11628" width="0" hidden="1" customWidth="1"/>
    <col min="11784" max="11784" width="10.5" bestFit="1" customWidth="1"/>
    <col min="11785" max="11785" width="4.33203125" bestFit="1" customWidth="1"/>
    <col min="11786" max="11786" width="41.5" bestFit="1" customWidth="1"/>
    <col min="11787" max="11801" width="5.5" customWidth="1"/>
    <col min="11802" max="11802" width="3.83203125" customWidth="1"/>
    <col min="11803" max="11803" width="5.5" customWidth="1"/>
    <col min="11804" max="11818" width="5.33203125" customWidth="1"/>
    <col min="11819" max="11834" width="5.5" customWidth="1"/>
    <col min="11835" max="11835" width="6" customWidth="1"/>
    <col min="11836" max="11836" width="8" customWidth="1"/>
    <col min="11837" max="11837" width="7.5" customWidth="1"/>
    <col min="11838" max="11838" width="10" customWidth="1"/>
    <col min="11839" max="11839" width="7.83203125" customWidth="1"/>
    <col min="11840" max="11840" width="6.83203125" customWidth="1"/>
    <col min="11841" max="11841" width="8.1640625" customWidth="1"/>
    <col min="11842" max="11843" width="5.33203125" customWidth="1"/>
    <col min="11844" max="11844" width="4.6640625" customWidth="1"/>
    <col min="11845" max="11845" width="4" customWidth="1"/>
    <col min="11846" max="11846" width="0" hidden="1" customWidth="1"/>
    <col min="11847" max="11850" width="5.1640625" customWidth="1"/>
    <col min="11851" max="11851" width="0" hidden="1" customWidth="1"/>
    <col min="11852" max="11852" width="5.1640625" customWidth="1"/>
    <col min="11853" max="11853" width="6" customWidth="1"/>
    <col min="11854" max="11854" width="6.83203125" customWidth="1"/>
    <col min="11855" max="11856" width="11.5" customWidth="1"/>
    <col min="11857" max="11857" width="8.5" customWidth="1"/>
    <col min="11858" max="11858" width="9" customWidth="1"/>
    <col min="11859" max="11859" width="8.33203125" customWidth="1"/>
    <col min="11860" max="11860" width="16.5" customWidth="1"/>
    <col min="11861" max="11861" width="6" customWidth="1"/>
    <col min="11862" max="11862" width="20.33203125" customWidth="1"/>
    <col min="11863" max="11863" width="5.1640625" bestFit="1" customWidth="1"/>
    <col min="11864" max="11864" width="20" customWidth="1"/>
    <col min="11865" max="11865" width="5.1640625" bestFit="1" customWidth="1"/>
    <col min="11866" max="11866" width="6.83203125" customWidth="1"/>
    <col min="11867" max="11867" width="14.6640625" customWidth="1"/>
    <col min="11868" max="11868" width="11" customWidth="1"/>
    <col min="11869" max="11878" width="8.1640625" customWidth="1"/>
    <col min="11879" max="11879" width="0" hidden="1" customWidth="1"/>
    <col min="11880" max="11883" width="8.1640625" customWidth="1"/>
    <col min="11884" max="11884" width="0" hidden="1" customWidth="1"/>
    <col min="12040" max="12040" width="10.5" bestFit="1" customWidth="1"/>
    <col min="12041" max="12041" width="4.33203125" bestFit="1" customWidth="1"/>
    <col min="12042" max="12042" width="41.5" bestFit="1" customWidth="1"/>
    <col min="12043" max="12057" width="5.5" customWidth="1"/>
    <col min="12058" max="12058" width="3.83203125" customWidth="1"/>
    <col min="12059" max="12059" width="5.5" customWidth="1"/>
    <col min="12060" max="12074" width="5.33203125" customWidth="1"/>
    <col min="12075" max="12090" width="5.5" customWidth="1"/>
    <col min="12091" max="12091" width="6" customWidth="1"/>
    <col min="12092" max="12092" width="8" customWidth="1"/>
    <col min="12093" max="12093" width="7.5" customWidth="1"/>
    <col min="12094" max="12094" width="10" customWidth="1"/>
    <col min="12095" max="12095" width="7.83203125" customWidth="1"/>
    <col min="12096" max="12096" width="6.83203125" customWidth="1"/>
    <col min="12097" max="12097" width="8.1640625" customWidth="1"/>
    <col min="12098" max="12099" width="5.33203125" customWidth="1"/>
    <col min="12100" max="12100" width="4.6640625" customWidth="1"/>
    <col min="12101" max="12101" width="4" customWidth="1"/>
    <col min="12102" max="12102" width="0" hidden="1" customWidth="1"/>
    <col min="12103" max="12106" width="5.1640625" customWidth="1"/>
    <col min="12107" max="12107" width="0" hidden="1" customWidth="1"/>
    <col min="12108" max="12108" width="5.1640625" customWidth="1"/>
    <col min="12109" max="12109" width="6" customWidth="1"/>
    <col min="12110" max="12110" width="6.83203125" customWidth="1"/>
    <col min="12111" max="12112" width="11.5" customWidth="1"/>
    <col min="12113" max="12113" width="8.5" customWidth="1"/>
    <col min="12114" max="12114" width="9" customWidth="1"/>
    <col min="12115" max="12115" width="8.33203125" customWidth="1"/>
    <col min="12116" max="12116" width="16.5" customWidth="1"/>
    <col min="12117" max="12117" width="6" customWidth="1"/>
    <col min="12118" max="12118" width="20.33203125" customWidth="1"/>
    <col min="12119" max="12119" width="5.1640625" bestFit="1" customWidth="1"/>
    <col min="12120" max="12120" width="20" customWidth="1"/>
    <col min="12121" max="12121" width="5.1640625" bestFit="1" customWidth="1"/>
    <col min="12122" max="12122" width="6.83203125" customWidth="1"/>
    <col min="12123" max="12123" width="14.6640625" customWidth="1"/>
    <col min="12124" max="12124" width="11" customWidth="1"/>
    <col min="12125" max="12134" width="8.1640625" customWidth="1"/>
    <col min="12135" max="12135" width="0" hidden="1" customWidth="1"/>
    <col min="12136" max="12139" width="8.1640625" customWidth="1"/>
    <col min="12140" max="12140" width="0" hidden="1" customWidth="1"/>
    <col min="12296" max="12296" width="10.5" bestFit="1" customWidth="1"/>
    <col min="12297" max="12297" width="4.33203125" bestFit="1" customWidth="1"/>
    <col min="12298" max="12298" width="41.5" bestFit="1" customWidth="1"/>
    <col min="12299" max="12313" width="5.5" customWidth="1"/>
    <col min="12314" max="12314" width="3.83203125" customWidth="1"/>
    <col min="12315" max="12315" width="5.5" customWidth="1"/>
    <col min="12316" max="12330" width="5.33203125" customWidth="1"/>
    <col min="12331" max="12346" width="5.5" customWidth="1"/>
    <col min="12347" max="12347" width="6" customWidth="1"/>
    <col min="12348" max="12348" width="8" customWidth="1"/>
    <col min="12349" max="12349" width="7.5" customWidth="1"/>
    <col min="12350" max="12350" width="10" customWidth="1"/>
    <col min="12351" max="12351" width="7.83203125" customWidth="1"/>
    <col min="12352" max="12352" width="6.83203125" customWidth="1"/>
    <col min="12353" max="12353" width="8.1640625" customWidth="1"/>
    <col min="12354" max="12355" width="5.33203125" customWidth="1"/>
    <col min="12356" max="12356" width="4.6640625" customWidth="1"/>
    <col min="12357" max="12357" width="4" customWidth="1"/>
    <col min="12358" max="12358" width="0" hidden="1" customWidth="1"/>
    <col min="12359" max="12362" width="5.1640625" customWidth="1"/>
    <col min="12363" max="12363" width="0" hidden="1" customWidth="1"/>
    <col min="12364" max="12364" width="5.1640625" customWidth="1"/>
    <col min="12365" max="12365" width="6" customWidth="1"/>
    <col min="12366" max="12366" width="6.83203125" customWidth="1"/>
    <col min="12367" max="12368" width="11.5" customWidth="1"/>
    <col min="12369" max="12369" width="8.5" customWidth="1"/>
    <col min="12370" max="12370" width="9" customWidth="1"/>
    <col min="12371" max="12371" width="8.33203125" customWidth="1"/>
    <col min="12372" max="12372" width="16.5" customWidth="1"/>
    <col min="12373" max="12373" width="6" customWidth="1"/>
    <col min="12374" max="12374" width="20.33203125" customWidth="1"/>
    <col min="12375" max="12375" width="5.1640625" bestFit="1" customWidth="1"/>
    <col min="12376" max="12376" width="20" customWidth="1"/>
    <col min="12377" max="12377" width="5.1640625" bestFit="1" customWidth="1"/>
    <col min="12378" max="12378" width="6.83203125" customWidth="1"/>
    <col min="12379" max="12379" width="14.6640625" customWidth="1"/>
    <col min="12380" max="12380" width="11" customWidth="1"/>
    <col min="12381" max="12390" width="8.1640625" customWidth="1"/>
    <col min="12391" max="12391" width="0" hidden="1" customWidth="1"/>
    <col min="12392" max="12395" width="8.1640625" customWidth="1"/>
    <col min="12396" max="12396" width="0" hidden="1" customWidth="1"/>
    <col min="12552" max="12552" width="10.5" bestFit="1" customWidth="1"/>
    <col min="12553" max="12553" width="4.33203125" bestFit="1" customWidth="1"/>
    <col min="12554" max="12554" width="41.5" bestFit="1" customWidth="1"/>
    <col min="12555" max="12569" width="5.5" customWidth="1"/>
    <col min="12570" max="12570" width="3.83203125" customWidth="1"/>
    <col min="12571" max="12571" width="5.5" customWidth="1"/>
    <col min="12572" max="12586" width="5.33203125" customWidth="1"/>
    <col min="12587" max="12602" width="5.5" customWidth="1"/>
    <col min="12603" max="12603" width="6" customWidth="1"/>
    <col min="12604" max="12604" width="8" customWidth="1"/>
    <col min="12605" max="12605" width="7.5" customWidth="1"/>
    <col min="12606" max="12606" width="10" customWidth="1"/>
    <col min="12607" max="12607" width="7.83203125" customWidth="1"/>
    <col min="12608" max="12608" width="6.83203125" customWidth="1"/>
    <col min="12609" max="12609" width="8.1640625" customWidth="1"/>
    <col min="12610" max="12611" width="5.33203125" customWidth="1"/>
    <col min="12612" max="12612" width="4.6640625" customWidth="1"/>
    <col min="12613" max="12613" width="4" customWidth="1"/>
    <col min="12614" max="12614" width="0" hidden="1" customWidth="1"/>
    <col min="12615" max="12618" width="5.1640625" customWidth="1"/>
    <col min="12619" max="12619" width="0" hidden="1" customWidth="1"/>
    <col min="12620" max="12620" width="5.1640625" customWidth="1"/>
    <col min="12621" max="12621" width="6" customWidth="1"/>
    <col min="12622" max="12622" width="6.83203125" customWidth="1"/>
    <col min="12623" max="12624" width="11.5" customWidth="1"/>
    <col min="12625" max="12625" width="8.5" customWidth="1"/>
    <col min="12626" max="12626" width="9" customWidth="1"/>
    <col min="12627" max="12627" width="8.33203125" customWidth="1"/>
    <col min="12628" max="12628" width="16.5" customWidth="1"/>
    <col min="12629" max="12629" width="6" customWidth="1"/>
    <col min="12630" max="12630" width="20.33203125" customWidth="1"/>
    <col min="12631" max="12631" width="5.1640625" bestFit="1" customWidth="1"/>
    <col min="12632" max="12632" width="20" customWidth="1"/>
    <col min="12633" max="12633" width="5.1640625" bestFit="1" customWidth="1"/>
    <col min="12634" max="12634" width="6.83203125" customWidth="1"/>
    <col min="12635" max="12635" width="14.6640625" customWidth="1"/>
    <col min="12636" max="12636" width="11" customWidth="1"/>
    <col min="12637" max="12646" width="8.1640625" customWidth="1"/>
    <col min="12647" max="12647" width="0" hidden="1" customWidth="1"/>
    <col min="12648" max="12651" width="8.1640625" customWidth="1"/>
    <col min="12652" max="12652" width="0" hidden="1" customWidth="1"/>
    <col min="12808" max="12808" width="10.5" bestFit="1" customWidth="1"/>
    <col min="12809" max="12809" width="4.33203125" bestFit="1" customWidth="1"/>
    <col min="12810" max="12810" width="41.5" bestFit="1" customWidth="1"/>
    <col min="12811" max="12825" width="5.5" customWidth="1"/>
    <col min="12826" max="12826" width="3.83203125" customWidth="1"/>
    <col min="12827" max="12827" width="5.5" customWidth="1"/>
    <col min="12828" max="12842" width="5.33203125" customWidth="1"/>
    <col min="12843" max="12858" width="5.5" customWidth="1"/>
    <col min="12859" max="12859" width="6" customWidth="1"/>
    <col min="12860" max="12860" width="8" customWidth="1"/>
    <col min="12861" max="12861" width="7.5" customWidth="1"/>
    <col min="12862" max="12862" width="10" customWidth="1"/>
    <col min="12863" max="12863" width="7.83203125" customWidth="1"/>
    <col min="12864" max="12864" width="6.83203125" customWidth="1"/>
    <col min="12865" max="12865" width="8.1640625" customWidth="1"/>
    <col min="12866" max="12867" width="5.33203125" customWidth="1"/>
    <col min="12868" max="12868" width="4.6640625" customWidth="1"/>
    <col min="12869" max="12869" width="4" customWidth="1"/>
    <col min="12870" max="12870" width="0" hidden="1" customWidth="1"/>
    <col min="12871" max="12874" width="5.1640625" customWidth="1"/>
    <col min="12875" max="12875" width="0" hidden="1" customWidth="1"/>
    <col min="12876" max="12876" width="5.1640625" customWidth="1"/>
    <col min="12877" max="12877" width="6" customWidth="1"/>
    <col min="12878" max="12878" width="6.83203125" customWidth="1"/>
    <col min="12879" max="12880" width="11.5" customWidth="1"/>
    <col min="12881" max="12881" width="8.5" customWidth="1"/>
    <col min="12882" max="12882" width="9" customWidth="1"/>
    <col min="12883" max="12883" width="8.33203125" customWidth="1"/>
    <col min="12884" max="12884" width="16.5" customWidth="1"/>
    <col min="12885" max="12885" width="6" customWidth="1"/>
    <col min="12886" max="12886" width="20.33203125" customWidth="1"/>
    <col min="12887" max="12887" width="5.1640625" bestFit="1" customWidth="1"/>
    <col min="12888" max="12888" width="20" customWidth="1"/>
    <col min="12889" max="12889" width="5.1640625" bestFit="1" customWidth="1"/>
    <col min="12890" max="12890" width="6.83203125" customWidth="1"/>
    <col min="12891" max="12891" width="14.6640625" customWidth="1"/>
    <col min="12892" max="12892" width="11" customWidth="1"/>
    <col min="12893" max="12902" width="8.1640625" customWidth="1"/>
    <col min="12903" max="12903" width="0" hidden="1" customWidth="1"/>
    <col min="12904" max="12907" width="8.1640625" customWidth="1"/>
    <col min="12908" max="12908" width="0" hidden="1" customWidth="1"/>
    <col min="13064" max="13064" width="10.5" bestFit="1" customWidth="1"/>
    <col min="13065" max="13065" width="4.33203125" bestFit="1" customWidth="1"/>
    <col min="13066" max="13066" width="41.5" bestFit="1" customWidth="1"/>
    <col min="13067" max="13081" width="5.5" customWidth="1"/>
    <col min="13082" max="13082" width="3.83203125" customWidth="1"/>
    <col min="13083" max="13083" width="5.5" customWidth="1"/>
    <col min="13084" max="13098" width="5.33203125" customWidth="1"/>
    <col min="13099" max="13114" width="5.5" customWidth="1"/>
    <col min="13115" max="13115" width="6" customWidth="1"/>
    <col min="13116" max="13116" width="8" customWidth="1"/>
    <col min="13117" max="13117" width="7.5" customWidth="1"/>
    <col min="13118" max="13118" width="10" customWidth="1"/>
    <col min="13119" max="13119" width="7.83203125" customWidth="1"/>
    <col min="13120" max="13120" width="6.83203125" customWidth="1"/>
    <col min="13121" max="13121" width="8.1640625" customWidth="1"/>
    <col min="13122" max="13123" width="5.33203125" customWidth="1"/>
    <col min="13124" max="13124" width="4.6640625" customWidth="1"/>
    <col min="13125" max="13125" width="4" customWidth="1"/>
    <col min="13126" max="13126" width="0" hidden="1" customWidth="1"/>
    <col min="13127" max="13130" width="5.1640625" customWidth="1"/>
    <col min="13131" max="13131" width="0" hidden="1" customWidth="1"/>
    <col min="13132" max="13132" width="5.1640625" customWidth="1"/>
    <col min="13133" max="13133" width="6" customWidth="1"/>
    <col min="13134" max="13134" width="6.83203125" customWidth="1"/>
    <col min="13135" max="13136" width="11.5" customWidth="1"/>
    <col min="13137" max="13137" width="8.5" customWidth="1"/>
    <col min="13138" max="13138" width="9" customWidth="1"/>
    <col min="13139" max="13139" width="8.33203125" customWidth="1"/>
    <col min="13140" max="13140" width="16.5" customWidth="1"/>
    <col min="13141" max="13141" width="6" customWidth="1"/>
    <col min="13142" max="13142" width="20.33203125" customWidth="1"/>
    <col min="13143" max="13143" width="5.1640625" bestFit="1" customWidth="1"/>
    <col min="13144" max="13144" width="20" customWidth="1"/>
    <col min="13145" max="13145" width="5.1640625" bestFit="1" customWidth="1"/>
    <col min="13146" max="13146" width="6.83203125" customWidth="1"/>
    <col min="13147" max="13147" width="14.6640625" customWidth="1"/>
    <col min="13148" max="13148" width="11" customWidth="1"/>
    <col min="13149" max="13158" width="8.1640625" customWidth="1"/>
    <col min="13159" max="13159" width="0" hidden="1" customWidth="1"/>
    <col min="13160" max="13163" width="8.1640625" customWidth="1"/>
    <col min="13164" max="13164" width="0" hidden="1" customWidth="1"/>
    <col min="13320" max="13320" width="10.5" bestFit="1" customWidth="1"/>
    <col min="13321" max="13321" width="4.33203125" bestFit="1" customWidth="1"/>
    <col min="13322" max="13322" width="41.5" bestFit="1" customWidth="1"/>
    <col min="13323" max="13337" width="5.5" customWidth="1"/>
    <col min="13338" max="13338" width="3.83203125" customWidth="1"/>
    <col min="13339" max="13339" width="5.5" customWidth="1"/>
    <col min="13340" max="13354" width="5.33203125" customWidth="1"/>
    <col min="13355" max="13370" width="5.5" customWidth="1"/>
    <col min="13371" max="13371" width="6" customWidth="1"/>
    <col min="13372" max="13372" width="8" customWidth="1"/>
    <col min="13373" max="13373" width="7.5" customWidth="1"/>
    <col min="13374" max="13374" width="10" customWidth="1"/>
    <col min="13375" max="13375" width="7.83203125" customWidth="1"/>
    <col min="13376" max="13376" width="6.83203125" customWidth="1"/>
    <col min="13377" max="13377" width="8.1640625" customWidth="1"/>
    <col min="13378" max="13379" width="5.33203125" customWidth="1"/>
    <col min="13380" max="13380" width="4.6640625" customWidth="1"/>
    <col min="13381" max="13381" width="4" customWidth="1"/>
    <col min="13382" max="13382" width="0" hidden="1" customWidth="1"/>
    <col min="13383" max="13386" width="5.1640625" customWidth="1"/>
    <col min="13387" max="13387" width="0" hidden="1" customWidth="1"/>
    <col min="13388" max="13388" width="5.1640625" customWidth="1"/>
    <col min="13389" max="13389" width="6" customWidth="1"/>
    <col min="13390" max="13390" width="6.83203125" customWidth="1"/>
    <col min="13391" max="13392" width="11.5" customWidth="1"/>
    <col min="13393" max="13393" width="8.5" customWidth="1"/>
    <col min="13394" max="13394" width="9" customWidth="1"/>
    <col min="13395" max="13395" width="8.33203125" customWidth="1"/>
    <col min="13396" max="13396" width="16.5" customWidth="1"/>
    <col min="13397" max="13397" width="6" customWidth="1"/>
    <col min="13398" max="13398" width="20.33203125" customWidth="1"/>
    <col min="13399" max="13399" width="5.1640625" bestFit="1" customWidth="1"/>
    <col min="13400" max="13400" width="20" customWidth="1"/>
    <col min="13401" max="13401" width="5.1640625" bestFit="1" customWidth="1"/>
    <col min="13402" max="13402" width="6.83203125" customWidth="1"/>
    <col min="13403" max="13403" width="14.6640625" customWidth="1"/>
    <col min="13404" max="13404" width="11" customWidth="1"/>
    <col min="13405" max="13414" width="8.1640625" customWidth="1"/>
    <col min="13415" max="13415" width="0" hidden="1" customWidth="1"/>
    <col min="13416" max="13419" width="8.1640625" customWidth="1"/>
    <col min="13420" max="13420" width="0" hidden="1" customWidth="1"/>
    <col min="13576" max="13576" width="10.5" bestFit="1" customWidth="1"/>
    <col min="13577" max="13577" width="4.33203125" bestFit="1" customWidth="1"/>
    <col min="13578" max="13578" width="41.5" bestFit="1" customWidth="1"/>
    <col min="13579" max="13593" width="5.5" customWidth="1"/>
    <col min="13594" max="13594" width="3.83203125" customWidth="1"/>
    <col min="13595" max="13595" width="5.5" customWidth="1"/>
    <col min="13596" max="13610" width="5.33203125" customWidth="1"/>
    <col min="13611" max="13626" width="5.5" customWidth="1"/>
    <col min="13627" max="13627" width="6" customWidth="1"/>
    <col min="13628" max="13628" width="8" customWidth="1"/>
    <col min="13629" max="13629" width="7.5" customWidth="1"/>
    <col min="13630" max="13630" width="10" customWidth="1"/>
    <col min="13631" max="13631" width="7.83203125" customWidth="1"/>
    <col min="13632" max="13632" width="6.83203125" customWidth="1"/>
    <col min="13633" max="13633" width="8.1640625" customWidth="1"/>
    <col min="13634" max="13635" width="5.33203125" customWidth="1"/>
    <col min="13636" max="13636" width="4.6640625" customWidth="1"/>
    <col min="13637" max="13637" width="4" customWidth="1"/>
    <col min="13638" max="13638" width="0" hidden="1" customWidth="1"/>
    <col min="13639" max="13642" width="5.1640625" customWidth="1"/>
    <col min="13643" max="13643" width="0" hidden="1" customWidth="1"/>
    <col min="13644" max="13644" width="5.1640625" customWidth="1"/>
    <col min="13645" max="13645" width="6" customWidth="1"/>
    <col min="13646" max="13646" width="6.83203125" customWidth="1"/>
    <col min="13647" max="13648" width="11.5" customWidth="1"/>
    <col min="13649" max="13649" width="8.5" customWidth="1"/>
    <col min="13650" max="13650" width="9" customWidth="1"/>
    <col min="13651" max="13651" width="8.33203125" customWidth="1"/>
    <col min="13652" max="13652" width="16.5" customWidth="1"/>
    <col min="13653" max="13653" width="6" customWidth="1"/>
    <col min="13654" max="13654" width="20.33203125" customWidth="1"/>
    <col min="13655" max="13655" width="5.1640625" bestFit="1" customWidth="1"/>
    <col min="13656" max="13656" width="20" customWidth="1"/>
    <col min="13657" max="13657" width="5.1640625" bestFit="1" customWidth="1"/>
    <col min="13658" max="13658" width="6.83203125" customWidth="1"/>
    <col min="13659" max="13659" width="14.6640625" customWidth="1"/>
    <col min="13660" max="13660" width="11" customWidth="1"/>
    <col min="13661" max="13670" width="8.1640625" customWidth="1"/>
    <col min="13671" max="13671" width="0" hidden="1" customWidth="1"/>
    <col min="13672" max="13675" width="8.1640625" customWidth="1"/>
    <col min="13676" max="13676" width="0" hidden="1" customWidth="1"/>
    <col min="13832" max="13832" width="10.5" bestFit="1" customWidth="1"/>
    <col min="13833" max="13833" width="4.33203125" bestFit="1" customWidth="1"/>
    <col min="13834" max="13834" width="41.5" bestFit="1" customWidth="1"/>
    <col min="13835" max="13849" width="5.5" customWidth="1"/>
    <col min="13850" max="13850" width="3.83203125" customWidth="1"/>
    <col min="13851" max="13851" width="5.5" customWidth="1"/>
    <col min="13852" max="13866" width="5.33203125" customWidth="1"/>
    <col min="13867" max="13882" width="5.5" customWidth="1"/>
    <col min="13883" max="13883" width="6" customWidth="1"/>
    <col min="13884" max="13884" width="8" customWidth="1"/>
    <col min="13885" max="13885" width="7.5" customWidth="1"/>
    <col min="13886" max="13886" width="10" customWidth="1"/>
    <col min="13887" max="13887" width="7.83203125" customWidth="1"/>
    <col min="13888" max="13888" width="6.83203125" customWidth="1"/>
    <col min="13889" max="13889" width="8.1640625" customWidth="1"/>
    <col min="13890" max="13891" width="5.33203125" customWidth="1"/>
    <col min="13892" max="13892" width="4.6640625" customWidth="1"/>
    <col min="13893" max="13893" width="4" customWidth="1"/>
    <col min="13894" max="13894" width="0" hidden="1" customWidth="1"/>
    <col min="13895" max="13898" width="5.1640625" customWidth="1"/>
    <col min="13899" max="13899" width="0" hidden="1" customWidth="1"/>
    <col min="13900" max="13900" width="5.1640625" customWidth="1"/>
    <col min="13901" max="13901" width="6" customWidth="1"/>
    <col min="13902" max="13902" width="6.83203125" customWidth="1"/>
    <col min="13903" max="13904" width="11.5" customWidth="1"/>
    <col min="13905" max="13905" width="8.5" customWidth="1"/>
    <col min="13906" max="13906" width="9" customWidth="1"/>
    <col min="13907" max="13907" width="8.33203125" customWidth="1"/>
    <col min="13908" max="13908" width="16.5" customWidth="1"/>
    <col min="13909" max="13909" width="6" customWidth="1"/>
    <col min="13910" max="13910" width="20.33203125" customWidth="1"/>
    <col min="13911" max="13911" width="5.1640625" bestFit="1" customWidth="1"/>
    <col min="13912" max="13912" width="20" customWidth="1"/>
    <col min="13913" max="13913" width="5.1640625" bestFit="1" customWidth="1"/>
    <col min="13914" max="13914" width="6.83203125" customWidth="1"/>
    <col min="13915" max="13915" width="14.6640625" customWidth="1"/>
    <col min="13916" max="13916" width="11" customWidth="1"/>
    <col min="13917" max="13926" width="8.1640625" customWidth="1"/>
    <col min="13927" max="13927" width="0" hidden="1" customWidth="1"/>
    <col min="13928" max="13931" width="8.1640625" customWidth="1"/>
    <col min="13932" max="13932" width="0" hidden="1" customWidth="1"/>
    <col min="14088" max="14088" width="10.5" bestFit="1" customWidth="1"/>
    <col min="14089" max="14089" width="4.33203125" bestFit="1" customWidth="1"/>
    <col min="14090" max="14090" width="41.5" bestFit="1" customWidth="1"/>
    <col min="14091" max="14105" width="5.5" customWidth="1"/>
    <col min="14106" max="14106" width="3.83203125" customWidth="1"/>
    <col min="14107" max="14107" width="5.5" customWidth="1"/>
    <col min="14108" max="14122" width="5.33203125" customWidth="1"/>
    <col min="14123" max="14138" width="5.5" customWidth="1"/>
    <col min="14139" max="14139" width="6" customWidth="1"/>
    <col min="14140" max="14140" width="8" customWidth="1"/>
    <col min="14141" max="14141" width="7.5" customWidth="1"/>
    <col min="14142" max="14142" width="10" customWidth="1"/>
    <col min="14143" max="14143" width="7.83203125" customWidth="1"/>
    <col min="14144" max="14144" width="6.83203125" customWidth="1"/>
    <col min="14145" max="14145" width="8.1640625" customWidth="1"/>
    <col min="14146" max="14147" width="5.33203125" customWidth="1"/>
    <col min="14148" max="14148" width="4.6640625" customWidth="1"/>
    <col min="14149" max="14149" width="4" customWidth="1"/>
    <col min="14150" max="14150" width="0" hidden="1" customWidth="1"/>
    <col min="14151" max="14154" width="5.1640625" customWidth="1"/>
    <col min="14155" max="14155" width="0" hidden="1" customWidth="1"/>
    <col min="14156" max="14156" width="5.1640625" customWidth="1"/>
    <col min="14157" max="14157" width="6" customWidth="1"/>
    <col min="14158" max="14158" width="6.83203125" customWidth="1"/>
    <col min="14159" max="14160" width="11.5" customWidth="1"/>
    <col min="14161" max="14161" width="8.5" customWidth="1"/>
    <col min="14162" max="14162" width="9" customWidth="1"/>
    <col min="14163" max="14163" width="8.33203125" customWidth="1"/>
    <col min="14164" max="14164" width="16.5" customWidth="1"/>
    <col min="14165" max="14165" width="6" customWidth="1"/>
    <col min="14166" max="14166" width="20.33203125" customWidth="1"/>
    <col min="14167" max="14167" width="5.1640625" bestFit="1" customWidth="1"/>
    <col min="14168" max="14168" width="20" customWidth="1"/>
    <col min="14169" max="14169" width="5.1640625" bestFit="1" customWidth="1"/>
    <col min="14170" max="14170" width="6.83203125" customWidth="1"/>
    <col min="14171" max="14171" width="14.6640625" customWidth="1"/>
    <col min="14172" max="14172" width="11" customWidth="1"/>
    <col min="14173" max="14182" width="8.1640625" customWidth="1"/>
    <col min="14183" max="14183" width="0" hidden="1" customWidth="1"/>
    <col min="14184" max="14187" width="8.1640625" customWidth="1"/>
    <col min="14188" max="14188" width="0" hidden="1" customWidth="1"/>
    <col min="14344" max="14344" width="10.5" bestFit="1" customWidth="1"/>
    <col min="14345" max="14345" width="4.33203125" bestFit="1" customWidth="1"/>
    <col min="14346" max="14346" width="41.5" bestFit="1" customWidth="1"/>
    <col min="14347" max="14361" width="5.5" customWidth="1"/>
    <col min="14362" max="14362" width="3.83203125" customWidth="1"/>
    <col min="14363" max="14363" width="5.5" customWidth="1"/>
    <col min="14364" max="14378" width="5.33203125" customWidth="1"/>
    <col min="14379" max="14394" width="5.5" customWidth="1"/>
    <col min="14395" max="14395" width="6" customWidth="1"/>
    <col min="14396" max="14396" width="8" customWidth="1"/>
    <col min="14397" max="14397" width="7.5" customWidth="1"/>
    <col min="14398" max="14398" width="10" customWidth="1"/>
    <col min="14399" max="14399" width="7.83203125" customWidth="1"/>
    <col min="14400" max="14400" width="6.83203125" customWidth="1"/>
    <col min="14401" max="14401" width="8.1640625" customWidth="1"/>
    <col min="14402" max="14403" width="5.33203125" customWidth="1"/>
    <col min="14404" max="14404" width="4.6640625" customWidth="1"/>
    <col min="14405" max="14405" width="4" customWidth="1"/>
    <col min="14406" max="14406" width="0" hidden="1" customWidth="1"/>
    <col min="14407" max="14410" width="5.1640625" customWidth="1"/>
    <col min="14411" max="14411" width="0" hidden="1" customWidth="1"/>
    <col min="14412" max="14412" width="5.1640625" customWidth="1"/>
    <col min="14413" max="14413" width="6" customWidth="1"/>
    <col min="14414" max="14414" width="6.83203125" customWidth="1"/>
    <col min="14415" max="14416" width="11.5" customWidth="1"/>
    <col min="14417" max="14417" width="8.5" customWidth="1"/>
    <col min="14418" max="14418" width="9" customWidth="1"/>
    <col min="14419" max="14419" width="8.33203125" customWidth="1"/>
    <col min="14420" max="14420" width="16.5" customWidth="1"/>
    <col min="14421" max="14421" width="6" customWidth="1"/>
    <col min="14422" max="14422" width="20.33203125" customWidth="1"/>
    <col min="14423" max="14423" width="5.1640625" bestFit="1" customWidth="1"/>
    <col min="14424" max="14424" width="20" customWidth="1"/>
    <col min="14425" max="14425" width="5.1640625" bestFit="1" customWidth="1"/>
    <col min="14426" max="14426" width="6.83203125" customWidth="1"/>
    <col min="14427" max="14427" width="14.6640625" customWidth="1"/>
    <col min="14428" max="14428" width="11" customWidth="1"/>
    <col min="14429" max="14438" width="8.1640625" customWidth="1"/>
    <col min="14439" max="14439" width="0" hidden="1" customWidth="1"/>
    <col min="14440" max="14443" width="8.1640625" customWidth="1"/>
    <col min="14444" max="14444" width="0" hidden="1" customWidth="1"/>
    <col min="14600" max="14600" width="10.5" bestFit="1" customWidth="1"/>
    <col min="14601" max="14601" width="4.33203125" bestFit="1" customWidth="1"/>
    <col min="14602" max="14602" width="41.5" bestFit="1" customWidth="1"/>
    <col min="14603" max="14617" width="5.5" customWidth="1"/>
    <col min="14618" max="14618" width="3.83203125" customWidth="1"/>
    <col min="14619" max="14619" width="5.5" customWidth="1"/>
    <col min="14620" max="14634" width="5.33203125" customWidth="1"/>
    <col min="14635" max="14650" width="5.5" customWidth="1"/>
    <col min="14651" max="14651" width="6" customWidth="1"/>
    <col min="14652" max="14652" width="8" customWidth="1"/>
    <col min="14653" max="14653" width="7.5" customWidth="1"/>
    <col min="14654" max="14654" width="10" customWidth="1"/>
    <col min="14655" max="14655" width="7.83203125" customWidth="1"/>
    <col min="14656" max="14656" width="6.83203125" customWidth="1"/>
    <col min="14657" max="14657" width="8.1640625" customWidth="1"/>
    <col min="14658" max="14659" width="5.33203125" customWidth="1"/>
    <col min="14660" max="14660" width="4.6640625" customWidth="1"/>
    <col min="14661" max="14661" width="4" customWidth="1"/>
    <col min="14662" max="14662" width="0" hidden="1" customWidth="1"/>
    <col min="14663" max="14666" width="5.1640625" customWidth="1"/>
    <col min="14667" max="14667" width="0" hidden="1" customWidth="1"/>
    <col min="14668" max="14668" width="5.1640625" customWidth="1"/>
    <col min="14669" max="14669" width="6" customWidth="1"/>
    <col min="14670" max="14670" width="6.83203125" customWidth="1"/>
    <col min="14671" max="14672" width="11.5" customWidth="1"/>
    <col min="14673" max="14673" width="8.5" customWidth="1"/>
    <col min="14674" max="14674" width="9" customWidth="1"/>
    <col min="14675" max="14675" width="8.33203125" customWidth="1"/>
    <col min="14676" max="14676" width="16.5" customWidth="1"/>
    <col min="14677" max="14677" width="6" customWidth="1"/>
    <col min="14678" max="14678" width="20.33203125" customWidth="1"/>
    <col min="14679" max="14679" width="5.1640625" bestFit="1" customWidth="1"/>
    <col min="14680" max="14680" width="20" customWidth="1"/>
    <col min="14681" max="14681" width="5.1640625" bestFit="1" customWidth="1"/>
    <col min="14682" max="14682" width="6.83203125" customWidth="1"/>
    <col min="14683" max="14683" width="14.6640625" customWidth="1"/>
    <col min="14684" max="14684" width="11" customWidth="1"/>
    <col min="14685" max="14694" width="8.1640625" customWidth="1"/>
    <col min="14695" max="14695" width="0" hidden="1" customWidth="1"/>
    <col min="14696" max="14699" width="8.1640625" customWidth="1"/>
    <col min="14700" max="14700" width="0" hidden="1" customWidth="1"/>
    <col min="14856" max="14856" width="10.5" bestFit="1" customWidth="1"/>
    <col min="14857" max="14857" width="4.33203125" bestFit="1" customWidth="1"/>
    <col min="14858" max="14858" width="41.5" bestFit="1" customWidth="1"/>
    <col min="14859" max="14873" width="5.5" customWidth="1"/>
    <col min="14874" max="14874" width="3.83203125" customWidth="1"/>
    <col min="14875" max="14875" width="5.5" customWidth="1"/>
    <col min="14876" max="14890" width="5.33203125" customWidth="1"/>
    <col min="14891" max="14906" width="5.5" customWidth="1"/>
    <col min="14907" max="14907" width="6" customWidth="1"/>
    <col min="14908" max="14908" width="8" customWidth="1"/>
    <col min="14909" max="14909" width="7.5" customWidth="1"/>
    <col min="14910" max="14910" width="10" customWidth="1"/>
    <col min="14911" max="14911" width="7.83203125" customWidth="1"/>
    <col min="14912" max="14912" width="6.83203125" customWidth="1"/>
    <col min="14913" max="14913" width="8.1640625" customWidth="1"/>
    <col min="14914" max="14915" width="5.33203125" customWidth="1"/>
    <col min="14916" max="14916" width="4.6640625" customWidth="1"/>
    <col min="14917" max="14917" width="4" customWidth="1"/>
    <col min="14918" max="14918" width="0" hidden="1" customWidth="1"/>
    <col min="14919" max="14922" width="5.1640625" customWidth="1"/>
    <col min="14923" max="14923" width="0" hidden="1" customWidth="1"/>
    <col min="14924" max="14924" width="5.1640625" customWidth="1"/>
    <col min="14925" max="14925" width="6" customWidth="1"/>
    <col min="14926" max="14926" width="6.83203125" customWidth="1"/>
    <col min="14927" max="14928" width="11.5" customWidth="1"/>
    <col min="14929" max="14929" width="8.5" customWidth="1"/>
    <col min="14930" max="14930" width="9" customWidth="1"/>
    <col min="14931" max="14931" width="8.33203125" customWidth="1"/>
    <col min="14932" max="14932" width="16.5" customWidth="1"/>
    <col min="14933" max="14933" width="6" customWidth="1"/>
    <col min="14934" max="14934" width="20.33203125" customWidth="1"/>
    <col min="14935" max="14935" width="5.1640625" bestFit="1" customWidth="1"/>
    <col min="14936" max="14936" width="20" customWidth="1"/>
    <col min="14937" max="14937" width="5.1640625" bestFit="1" customWidth="1"/>
    <col min="14938" max="14938" width="6.83203125" customWidth="1"/>
    <col min="14939" max="14939" width="14.6640625" customWidth="1"/>
    <col min="14940" max="14940" width="11" customWidth="1"/>
    <col min="14941" max="14950" width="8.1640625" customWidth="1"/>
    <col min="14951" max="14951" width="0" hidden="1" customWidth="1"/>
    <col min="14952" max="14955" width="8.1640625" customWidth="1"/>
    <col min="14956" max="14956" width="0" hidden="1" customWidth="1"/>
    <col min="15112" max="15112" width="10.5" bestFit="1" customWidth="1"/>
    <col min="15113" max="15113" width="4.33203125" bestFit="1" customWidth="1"/>
    <col min="15114" max="15114" width="41.5" bestFit="1" customWidth="1"/>
    <col min="15115" max="15129" width="5.5" customWidth="1"/>
    <col min="15130" max="15130" width="3.83203125" customWidth="1"/>
    <col min="15131" max="15131" width="5.5" customWidth="1"/>
    <col min="15132" max="15146" width="5.33203125" customWidth="1"/>
    <col min="15147" max="15162" width="5.5" customWidth="1"/>
    <col min="15163" max="15163" width="6" customWidth="1"/>
    <col min="15164" max="15164" width="8" customWidth="1"/>
    <col min="15165" max="15165" width="7.5" customWidth="1"/>
    <col min="15166" max="15166" width="10" customWidth="1"/>
    <col min="15167" max="15167" width="7.83203125" customWidth="1"/>
    <col min="15168" max="15168" width="6.83203125" customWidth="1"/>
    <col min="15169" max="15169" width="8.1640625" customWidth="1"/>
    <col min="15170" max="15171" width="5.33203125" customWidth="1"/>
    <col min="15172" max="15172" width="4.6640625" customWidth="1"/>
    <col min="15173" max="15173" width="4" customWidth="1"/>
    <col min="15174" max="15174" width="0" hidden="1" customWidth="1"/>
    <col min="15175" max="15178" width="5.1640625" customWidth="1"/>
    <col min="15179" max="15179" width="0" hidden="1" customWidth="1"/>
    <col min="15180" max="15180" width="5.1640625" customWidth="1"/>
    <col min="15181" max="15181" width="6" customWidth="1"/>
    <col min="15182" max="15182" width="6.83203125" customWidth="1"/>
    <col min="15183" max="15184" width="11.5" customWidth="1"/>
    <col min="15185" max="15185" width="8.5" customWidth="1"/>
    <col min="15186" max="15186" width="9" customWidth="1"/>
    <col min="15187" max="15187" width="8.33203125" customWidth="1"/>
    <col min="15188" max="15188" width="16.5" customWidth="1"/>
    <col min="15189" max="15189" width="6" customWidth="1"/>
    <col min="15190" max="15190" width="20.33203125" customWidth="1"/>
    <col min="15191" max="15191" width="5.1640625" bestFit="1" customWidth="1"/>
    <col min="15192" max="15192" width="20" customWidth="1"/>
    <col min="15193" max="15193" width="5.1640625" bestFit="1" customWidth="1"/>
    <col min="15194" max="15194" width="6.83203125" customWidth="1"/>
    <col min="15195" max="15195" width="14.6640625" customWidth="1"/>
    <col min="15196" max="15196" width="11" customWidth="1"/>
    <col min="15197" max="15206" width="8.1640625" customWidth="1"/>
    <col min="15207" max="15207" width="0" hidden="1" customWidth="1"/>
    <col min="15208" max="15211" width="8.1640625" customWidth="1"/>
    <col min="15212" max="15212" width="0" hidden="1" customWidth="1"/>
    <col min="15368" max="15368" width="10.5" bestFit="1" customWidth="1"/>
    <col min="15369" max="15369" width="4.33203125" bestFit="1" customWidth="1"/>
    <col min="15370" max="15370" width="41.5" bestFit="1" customWidth="1"/>
    <col min="15371" max="15385" width="5.5" customWidth="1"/>
    <col min="15386" max="15386" width="3.83203125" customWidth="1"/>
    <col min="15387" max="15387" width="5.5" customWidth="1"/>
    <col min="15388" max="15402" width="5.33203125" customWidth="1"/>
    <col min="15403" max="15418" width="5.5" customWidth="1"/>
    <col min="15419" max="15419" width="6" customWidth="1"/>
    <col min="15420" max="15420" width="8" customWidth="1"/>
    <col min="15421" max="15421" width="7.5" customWidth="1"/>
    <col min="15422" max="15422" width="10" customWidth="1"/>
    <col min="15423" max="15423" width="7.83203125" customWidth="1"/>
    <col min="15424" max="15424" width="6.83203125" customWidth="1"/>
    <col min="15425" max="15425" width="8.1640625" customWidth="1"/>
    <col min="15426" max="15427" width="5.33203125" customWidth="1"/>
    <col min="15428" max="15428" width="4.6640625" customWidth="1"/>
    <col min="15429" max="15429" width="4" customWidth="1"/>
    <col min="15430" max="15430" width="0" hidden="1" customWidth="1"/>
    <col min="15431" max="15434" width="5.1640625" customWidth="1"/>
    <col min="15435" max="15435" width="0" hidden="1" customWidth="1"/>
    <col min="15436" max="15436" width="5.1640625" customWidth="1"/>
    <col min="15437" max="15437" width="6" customWidth="1"/>
    <col min="15438" max="15438" width="6.83203125" customWidth="1"/>
    <col min="15439" max="15440" width="11.5" customWidth="1"/>
    <col min="15441" max="15441" width="8.5" customWidth="1"/>
    <col min="15442" max="15442" width="9" customWidth="1"/>
    <col min="15443" max="15443" width="8.33203125" customWidth="1"/>
    <col min="15444" max="15444" width="16.5" customWidth="1"/>
    <col min="15445" max="15445" width="6" customWidth="1"/>
    <col min="15446" max="15446" width="20.33203125" customWidth="1"/>
    <col min="15447" max="15447" width="5.1640625" bestFit="1" customWidth="1"/>
    <col min="15448" max="15448" width="20" customWidth="1"/>
    <col min="15449" max="15449" width="5.1640625" bestFit="1" customWidth="1"/>
    <col min="15450" max="15450" width="6.83203125" customWidth="1"/>
    <col min="15451" max="15451" width="14.6640625" customWidth="1"/>
    <col min="15452" max="15452" width="11" customWidth="1"/>
    <col min="15453" max="15462" width="8.1640625" customWidth="1"/>
    <col min="15463" max="15463" width="0" hidden="1" customWidth="1"/>
    <col min="15464" max="15467" width="8.1640625" customWidth="1"/>
    <col min="15468" max="15468" width="0" hidden="1" customWidth="1"/>
    <col min="15624" max="15624" width="10.5" bestFit="1" customWidth="1"/>
    <col min="15625" max="15625" width="4.33203125" bestFit="1" customWidth="1"/>
    <col min="15626" max="15626" width="41.5" bestFit="1" customWidth="1"/>
    <col min="15627" max="15641" width="5.5" customWidth="1"/>
    <col min="15642" max="15642" width="3.83203125" customWidth="1"/>
    <col min="15643" max="15643" width="5.5" customWidth="1"/>
    <col min="15644" max="15658" width="5.33203125" customWidth="1"/>
    <col min="15659" max="15674" width="5.5" customWidth="1"/>
    <col min="15675" max="15675" width="6" customWidth="1"/>
    <col min="15676" max="15676" width="8" customWidth="1"/>
    <col min="15677" max="15677" width="7.5" customWidth="1"/>
    <col min="15678" max="15678" width="10" customWidth="1"/>
    <col min="15679" max="15679" width="7.83203125" customWidth="1"/>
    <col min="15680" max="15680" width="6.83203125" customWidth="1"/>
    <col min="15681" max="15681" width="8.1640625" customWidth="1"/>
    <col min="15682" max="15683" width="5.33203125" customWidth="1"/>
    <col min="15684" max="15684" width="4.6640625" customWidth="1"/>
    <col min="15685" max="15685" width="4" customWidth="1"/>
    <col min="15686" max="15686" width="0" hidden="1" customWidth="1"/>
    <col min="15687" max="15690" width="5.1640625" customWidth="1"/>
    <col min="15691" max="15691" width="0" hidden="1" customWidth="1"/>
    <col min="15692" max="15692" width="5.1640625" customWidth="1"/>
    <col min="15693" max="15693" width="6" customWidth="1"/>
    <col min="15694" max="15694" width="6.83203125" customWidth="1"/>
    <col min="15695" max="15696" width="11.5" customWidth="1"/>
    <col min="15697" max="15697" width="8.5" customWidth="1"/>
    <col min="15698" max="15698" width="9" customWidth="1"/>
    <col min="15699" max="15699" width="8.33203125" customWidth="1"/>
    <col min="15700" max="15700" width="16.5" customWidth="1"/>
    <col min="15701" max="15701" width="6" customWidth="1"/>
    <col min="15702" max="15702" width="20.33203125" customWidth="1"/>
    <col min="15703" max="15703" width="5.1640625" bestFit="1" customWidth="1"/>
    <col min="15704" max="15704" width="20" customWidth="1"/>
    <col min="15705" max="15705" width="5.1640625" bestFit="1" customWidth="1"/>
    <col min="15706" max="15706" width="6.83203125" customWidth="1"/>
    <col min="15707" max="15707" width="14.6640625" customWidth="1"/>
    <col min="15708" max="15708" width="11" customWidth="1"/>
    <col min="15709" max="15718" width="8.1640625" customWidth="1"/>
    <col min="15719" max="15719" width="0" hidden="1" customWidth="1"/>
    <col min="15720" max="15723" width="8.1640625" customWidth="1"/>
    <col min="15724" max="15724" width="0" hidden="1" customWidth="1"/>
    <col min="15880" max="15880" width="10.5" bestFit="1" customWidth="1"/>
    <col min="15881" max="15881" width="4.33203125" bestFit="1" customWidth="1"/>
    <col min="15882" max="15882" width="41.5" bestFit="1" customWidth="1"/>
    <col min="15883" max="15897" width="5.5" customWidth="1"/>
    <col min="15898" max="15898" width="3.83203125" customWidth="1"/>
    <col min="15899" max="15899" width="5.5" customWidth="1"/>
    <col min="15900" max="15914" width="5.33203125" customWidth="1"/>
    <col min="15915" max="15930" width="5.5" customWidth="1"/>
    <col min="15931" max="15931" width="6" customWidth="1"/>
    <col min="15932" max="15932" width="8" customWidth="1"/>
    <col min="15933" max="15933" width="7.5" customWidth="1"/>
    <col min="15934" max="15934" width="10" customWidth="1"/>
    <col min="15935" max="15935" width="7.83203125" customWidth="1"/>
    <col min="15936" max="15936" width="6.83203125" customWidth="1"/>
    <col min="15937" max="15937" width="8.1640625" customWidth="1"/>
    <col min="15938" max="15939" width="5.33203125" customWidth="1"/>
    <col min="15940" max="15940" width="4.6640625" customWidth="1"/>
    <col min="15941" max="15941" width="4" customWidth="1"/>
    <col min="15942" max="15942" width="0" hidden="1" customWidth="1"/>
    <col min="15943" max="15946" width="5.1640625" customWidth="1"/>
    <col min="15947" max="15947" width="0" hidden="1" customWidth="1"/>
    <col min="15948" max="15948" width="5.1640625" customWidth="1"/>
    <col min="15949" max="15949" width="6" customWidth="1"/>
    <col min="15950" max="15950" width="6.83203125" customWidth="1"/>
    <col min="15951" max="15952" width="11.5" customWidth="1"/>
    <col min="15953" max="15953" width="8.5" customWidth="1"/>
    <col min="15954" max="15954" width="9" customWidth="1"/>
    <col min="15955" max="15955" width="8.33203125" customWidth="1"/>
    <col min="15956" max="15956" width="16.5" customWidth="1"/>
    <col min="15957" max="15957" width="6" customWidth="1"/>
    <col min="15958" max="15958" width="20.33203125" customWidth="1"/>
    <col min="15959" max="15959" width="5.1640625" bestFit="1" customWidth="1"/>
    <col min="15960" max="15960" width="20" customWidth="1"/>
    <col min="15961" max="15961" width="5.1640625" bestFit="1" customWidth="1"/>
    <col min="15962" max="15962" width="6.83203125" customWidth="1"/>
    <col min="15963" max="15963" width="14.6640625" customWidth="1"/>
    <col min="15964" max="15964" width="11" customWidth="1"/>
    <col min="15965" max="15974" width="8.1640625" customWidth="1"/>
    <col min="15975" max="15975" width="0" hidden="1" customWidth="1"/>
    <col min="15976" max="15979" width="8.1640625" customWidth="1"/>
    <col min="15980" max="15980" width="0" hidden="1" customWidth="1"/>
    <col min="16136" max="16136" width="10.5" bestFit="1" customWidth="1"/>
    <col min="16137" max="16137" width="4.33203125" bestFit="1" customWidth="1"/>
    <col min="16138" max="16138" width="41.5" bestFit="1" customWidth="1"/>
    <col min="16139" max="16153" width="5.5" customWidth="1"/>
    <col min="16154" max="16154" width="3.83203125" customWidth="1"/>
    <col min="16155" max="16155" width="5.5" customWidth="1"/>
    <col min="16156" max="16170" width="5.33203125" customWidth="1"/>
    <col min="16171" max="16186" width="5.5" customWidth="1"/>
    <col min="16187" max="16187" width="6" customWidth="1"/>
    <col min="16188" max="16188" width="8" customWidth="1"/>
    <col min="16189" max="16189" width="7.5" customWidth="1"/>
    <col min="16190" max="16190" width="10" customWidth="1"/>
    <col min="16191" max="16191" width="7.83203125" customWidth="1"/>
    <col min="16192" max="16192" width="6.83203125" customWidth="1"/>
    <col min="16193" max="16193" width="8.1640625" customWidth="1"/>
    <col min="16194" max="16195" width="5.33203125" customWidth="1"/>
    <col min="16196" max="16196" width="4.6640625" customWidth="1"/>
    <col min="16197" max="16197" width="4" customWidth="1"/>
    <col min="16198" max="16198" width="0" hidden="1" customWidth="1"/>
    <col min="16199" max="16202" width="5.1640625" customWidth="1"/>
    <col min="16203" max="16203" width="0" hidden="1" customWidth="1"/>
    <col min="16204" max="16204" width="5.1640625" customWidth="1"/>
    <col min="16205" max="16205" width="6" customWidth="1"/>
    <col min="16206" max="16206" width="6.83203125" customWidth="1"/>
    <col min="16207" max="16208" width="11.5" customWidth="1"/>
    <col min="16209" max="16209" width="8.5" customWidth="1"/>
    <col min="16210" max="16210" width="9" customWidth="1"/>
    <col min="16211" max="16211" width="8.33203125" customWidth="1"/>
    <col min="16212" max="16212" width="16.5" customWidth="1"/>
    <col min="16213" max="16213" width="6" customWidth="1"/>
    <col min="16214" max="16214" width="20.33203125" customWidth="1"/>
    <col min="16215" max="16215" width="5.1640625" bestFit="1" customWidth="1"/>
    <col min="16216" max="16216" width="20" customWidth="1"/>
    <col min="16217" max="16217" width="5.1640625" bestFit="1" customWidth="1"/>
    <col min="16218" max="16218" width="6.83203125" customWidth="1"/>
    <col min="16219" max="16219" width="14.6640625" customWidth="1"/>
    <col min="16220" max="16220" width="11" customWidth="1"/>
    <col min="16221" max="16230" width="8.1640625" customWidth="1"/>
    <col min="16231" max="16231" width="0" hidden="1" customWidth="1"/>
    <col min="16232" max="16235" width="8.1640625" customWidth="1"/>
    <col min="16236" max="16236" width="0" hidden="1" customWidth="1"/>
  </cols>
  <sheetData>
    <row r="1" spans="1:125" ht="16" customHeight="1" thickBot="1">
      <c r="E1" s="1"/>
      <c r="F1" s="236">
        <v>2010</v>
      </c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7"/>
      <c r="U1" s="2"/>
      <c r="V1" s="230">
        <v>2011</v>
      </c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1"/>
      <c r="AK1" s="3"/>
      <c r="AL1" s="238">
        <v>2012</v>
      </c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9"/>
      <c r="BA1" s="245" t="s">
        <v>136</v>
      </c>
      <c r="BB1" s="4"/>
      <c r="BC1" s="240" t="s">
        <v>0</v>
      </c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1"/>
      <c r="CF1" t="s">
        <v>60</v>
      </c>
      <c r="CH1" t="s">
        <v>61</v>
      </c>
      <c r="CJ1" t="s">
        <v>62</v>
      </c>
      <c r="CM1" s="5" t="s">
        <v>1</v>
      </c>
    </row>
    <row r="2" spans="1:125" ht="16" thickBot="1">
      <c r="A2" t="s">
        <v>194</v>
      </c>
      <c r="B2" t="s">
        <v>193</v>
      </c>
      <c r="D2" s="6" t="s">
        <v>2</v>
      </c>
      <c r="E2" s="141" t="s">
        <v>3</v>
      </c>
      <c r="F2" s="7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  <c r="S2" s="8" t="s">
        <v>17</v>
      </c>
      <c r="T2" s="9" t="s">
        <v>18</v>
      </c>
      <c r="U2" s="10" t="s">
        <v>3</v>
      </c>
      <c r="V2" s="11" t="s">
        <v>4</v>
      </c>
      <c r="W2" s="12" t="s">
        <v>5</v>
      </c>
      <c r="X2" s="12" t="s">
        <v>6</v>
      </c>
      <c r="Y2" s="12" t="s">
        <v>7</v>
      </c>
      <c r="Z2" s="12" t="s">
        <v>8</v>
      </c>
      <c r="AA2" s="12" t="s">
        <v>9</v>
      </c>
      <c r="AB2" s="12" t="s">
        <v>10</v>
      </c>
      <c r="AC2" s="12" t="s">
        <v>11</v>
      </c>
      <c r="AD2" s="12" t="s">
        <v>12</v>
      </c>
      <c r="AE2" s="12" t="s">
        <v>13</v>
      </c>
      <c r="AF2" s="12" t="s">
        <v>14</v>
      </c>
      <c r="AG2" s="12" t="s">
        <v>15</v>
      </c>
      <c r="AH2" s="12" t="s">
        <v>16</v>
      </c>
      <c r="AI2" s="12" t="s">
        <v>17</v>
      </c>
      <c r="AJ2" s="13" t="s">
        <v>18</v>
      </c>
      <c r="AK2" s="14" t="s">
        <v>3</v>
      </c>
      <c r="AL2" s="15" t="s">
        <v>4</v>
      </c>
      <c r="AM2" s="16" t="s">
        <v>5</v>
      </c>
      <c r="AN2" s="16" t="s">
        <v>6</v>
      </c>
      <c r="AO2" s="16" t="s">
        <v>7</v>
      </c>
      <c r="AP2" s="16" t="s">
        <v>8</v>
      </c>
      <c r="AQ2" s="16" t="s">
        <v>9</v>
      </c>
      <c r="AR2" s="16" t="s">
        <v>10</v>
      </c>
      <c r="AS2" s="7" t="s">
        <v>11</v>
      </c>
      <c r="AT2" s="8" t="s">
        <v>12</v>
      </c>
      <c r="AU2" s="8" t="s">
        <v>13</v>
      </c>
      <c r="AV2" s="9" t="s">
        <v>14</v>
      </c>
      <c r="AW2" s="8" t="s">
        <v>15</v>
      </c>
      <c r="AX2" s="8" t="s">
        <v>16</v>
      </c>
      <c r="AY2" s="8" t="s">
        <v>17</v>
      </c>
      <c r="AZ2" s="9" t="s">
        <v>18</v>
      </c>
      <c r="BA2" s="246"/>
      <c r="BB2" s="17" t="s">
        <v>3</v>
      </c>
      <c r="BC2" s="122" t="s">
        <v>4</v>
      </c>
      <c r="BD2" s="123" t="s">
        <v>5</v>
      </c>
      <c r="BE2" s="123" t="s">
        <v>19</v>
      </c>
      <c r="BF2" s="123" t="s">
        <v>6</v>
      </c>
      <c r="BG2" s="123" t="s">
        <v>20</v>
      </c>
      <c r="BH2" s="123" t="s">
        <v>7</v>
      </c>
      <c r="BI2" s="123" t="s">
        <v>21</v>
      </c>
      <c r="BJ2" s="123" t="s">
        <v>8</v>
      </c>
      <c r="BK2" s="123" t="s">
        <v>9</v>
      </c>
      <c r="BL2" s="123" t="s">
        <v>10</v>
      </c>
      <c r="BM2" s="123" t="s">
        <v>11</v>
      </c>
      <c r="BN2" s="123" t="s">
        <v>12</v>
      </c>
      <c r="BO2" s="123" t="s">
        <v>22</v>
      </c>
      <c r="BP2" s="123" t="s">
        <v>13</v>
      </c>
      <c r="BQ2" s="123"/>
      <c r="BR2" s="123" t="s">
        <v>23</v>
      </c>
      <c r="BS2" s="123" t="s">
        <v>15</v>
      </c>
      <c r="BT2" s="124" t="s">
        <v>16</v>
      </c>
      <c r="BU2" s="19" t="s">
        <v>24</v>
      </c>
      <c r="BV2" s="19" t="s">
        <v>17</v>
      </c>
      <c r="BW2" s="19"/>
      <c r="BX2" s="21" t="s">
        <v>18</v>
      </c>
      <c r="BZ2" s="22" t="s">
        <v>25</v>
      </c>
      <c r="CA2" s="22" t="s">
        <v>26</v>
      </c>
      <c r="CB2" s="22" t="s">
        <v>27</v>
      </c>
      <c r="CC2" s="22" t="s">
        <v>28</v>
      </c>
      <c r="CD2" s="22" t="s">
        <v>29</v>
      </c>
      <c r="CE2" s="22" t="s">
        <v>30</v>
      </c>
      <c r="CG2">
        <v>220</v>
      </c>
      <c r="CI2">
        <v>280</v>
      </c>
      <c r="CK2">
        <v>400</v>
      </c>
      <c r="CM2" s="5" t="s">
        <v>31</v>
      </c>
      <c r="CO2" s="7" t="s">
        <v>4</v>
      </c>
      <c r="CP2" s="7" t="s">
        <v>5</v>
      </c>
      <c r="CQ2" s="8" t="s">
        <v>6</v>
      </c>
      <c r="CR2" s="8" t="s">
        <v>7</v>
      </c>
      <c r="CS2" s="8" t="s">
        <v>8</v>
      </c>
      <c r="CT2" s="8" t="s">
        <v>9</v>
      </c>
      <c r="CU2" s="8" t="s">
        <v>10</v>
      </c>
      <c r="CV2" s="20" t="s">
        <v>11</v>
      </c>
      <c r="CW2" s="20" t="s">
        <v>12</v>
      </c>
      <c r="CX2" s="20" t="s">
        <v>13</v>
      </c>
      <c r="CY2" s="20"/>
      <c r="CZ2" s="20" t="s">
        <v>23</v>
      </c>
      <c r="DA2" s="20" t="s">
        <v>15</v>
      </c>
      <c r="DB2" s="20" t="s">
        <v>16</v>
      </c>
      <c r="DC2" s="20" t="s">
        <v>17</v>
      </c>
      <c r="DD2" s="20"/>
      <c r="DE2" s="132" t="s">
        <v>18</v>
      </c>
      <c r="DT2" s="23" t="s">
        <v>17</v>
      </c>
      <c r="DU2" s="23" t="s">
        <v>18</v>
      </c>
    </row>
    <row r="3" spans="1:125" ht="16" thickBot="1">
      <c r="A3" s="28"/>
      <c r="B3" s="28" t="s">
        <v>200</v>
      </c>
      <c r="C3" s="209">
        <v>1</v>
      </c>
      <c r="D3" s="137" t="s">
        <v>196</v>
      </c>
      <c r="E3" s="142" t="s">
        <v>32</v>
      </c>
      <c r="F3" s="138"/>
      <c r="G3" s="95"/>
      <c r="H3" s="96"/>
      <c r="I3" s="96"/>
      <c r="J3" s="96"/>
      <c r="K3" s="96"/>
      <c r="L3" s="95"/>
      <c r="M3" s="95"/>
      <c r="N3" s="95"/>
      <c r="O3" s="95"/>
      <c r="P3" s="95"/>
      <c r="Q3" s="95"/>
      <c r="R3" s="95"/>
      <c r="S3" s="95"/>
      <c r="T3" s="95"/>
      <c r="U3" s="142" t="s">
        <v>32</v>
      </c>
      <c r="V3" s="95"/>
      <c r="W3" s="96"/>
      <c r="X3" s="96"/>
      <c r="Y3" s="96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142" t="s">
        <v>32</v>
      </c>
      <c r="AL3" s="103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46"/>
      <c r="BB3" s="131">
        <f>COUNTIF(E3:AZ3,"P")</f>
        <v>3</v>
      </c>
      <c r="BC3" s="119">
        <f t="shared" ref="BC3:BC20" si="0">SUM(F3,V3,AL3)</f>
        <v>0</v>
      </c>
      <c r="BD3" s="120">
        <f t="shared" ref="BD3:BD20" si="1">SUM(G3,W3,AM3)</f>
        <v>0</v>
      </c>
      <c r="BE3" s="120">
        <f>SUM(BC3:BD3)</f>
        <v>0</v>
      </c>
      <c r="BF3" s="120">
        <f t="shared" ref="BF3:BF20" si="2">SUM(H3,X3,AN3)</f>
        <v>0</v>
      </c>
      <c r="BG3" s="120">
        <f>SUM(BE3:BF3)</f>
        <v>0</v>
      </c>
      <c r="BH3" s="120">
        <f t="shared" ref="BH3:BH20" si="3">SUM(I3,Y3,AO3)</f>
        <v>0</v>
      </c>
      <c r="BI3" s="120">
        <f>BC3+BD3+BF3+BH3</f>
        <v>0</v>
      </c>
      <c r="BJ3" s="120">
        <f t="shared" ref="BJ3:BJ20" si="4">SUM(J3,Z3,AP3)</f>
        <v>0</v>
      </c>
      <c r="BK3" s="120">
        <f t="shared" ref="BK3:BK20" si="5">SUM(K3,AA3,AQ3)</f>
        <v>0</v>
      </c>
      <c r="BL3" s="120">
        <f t="shared" ref="BL3:BL20" si="6">SUM(L3,AB3,AR3)</f>
        <v>0</v>
      </c>
      <c r="BM3" s="120">
        <f t="shared" ref="BM3:BM20" si="7">SUM(AS3,AC3,M3)</f>
        <v>0</v>
      </c>
      <c r="BN3" s="120">
        <f t="shared" ref="BN3:BN20" si="8">SUM(AT3,AD3,N3)</f>
        <v>0</v>
      </c>
      <c r="BO3" s="120">
        <f>SUM(BM3:BN3)</f>
        <v>0</v>
      </c>
      <c r="BP3" s="120">
        <f t="shared" ref="BP3:BP20" si="9">SUM(AU3,AE3,O3)</f>
        <v>0</v>
      </c>
      <c r="BQ3" s="120">
        <f t="shared" ref="BQ3:BQ20" si="10">SUM(AV3,AF3,P3)</f>
        <v>0</v>
      </c>
      <c r="BR3" s="120">
        <f>IF(BQ3&gt;=3,3,BQ3)</f>
        <v>0</v>
      </c>
      <c r="BS3" s="120">
        <f t="shared" ref="BS3:BS20" si="11">SUM(AW3,AG3,Q3)</f>
        <v>0</v>
      </c>
      <c r="BT3" s="120">
        <f t="shared" ref="BT3:BT20" si="12">SUM(AX3,AH3,R3)</f>
        <v>0</v>
      </c>
      <c r="BU3" s="120">
        <f>SUM(BS3:BT3)</f>
        <v>0</v>
      </c>
      <c r="BV3" s="120">
        <f t="shared" ref="BV3:BV20" si="13">SUM(AY3,AI3,S3)</f>
        <v>0</v>
      </c>
      <c r="BW3" s="121">
        <f t="shared" ref="BW3:BW20" si="14">SUM(AZ3,AJ3,T3)</f>
        <v>0</v>
      </c>
      <c r="BX3" s="121">
        <f>IF(BW3&gt;=3,3,BW3)</f>
        <v>0</v>
      </c>
      <c r="BY3" s="24"/>
      <c r="BZ3" s="125">
        <f>(BC3*100)+(BD3*80)+(BF3*60)+(BH3*40)+(BJ3*20)</f>
        <v>0</v>
      </c>
      <c r="CA3" s="126">
        <f>IF(BK3&gt;3,30,BK3*10)</f>
        <v>0</v>
      </c>
      <c r="CB3" s="126">
        <f>IF(BL3&gt;3,15,BL3*5)</f>
        <v>0</v>
      </c>
      <c r="CC3" s="126">
        <f>(BM3*200)+(BN3*100)+(BP3*50)+(BR3*20)</f>
        <v>0</v>
      </c>
      <c r="CD3" s="126">
        <f>(BS3*100)+(BT3*50)+(BV3*25)+(BX3*10)</f>
        <v>0</v>
      </c>
      <c r="CE3" s="127">
        <f>IF(BB3&gt;0,SUM(BZ3:CD3),"")</f>
        <v>0</v>
      </c>
      <c r="CF3" s="29">
        <f t="shared" ref="CF3:CF42" si="15">$CE3-(($CG$2/3)*$BB3)</f>
        <v>-220</v>
      </c>
      <c r="CG3" s="24" t="str">
        <f>IF(BB3=0," ",IF(CF3&gt;=0,3,"NAO"))</f>
        <v>NAO</v>
      </c>
      <c r="CH3" s="29">
        <f t="shared" ref="CH3:CH42" si="16">$CE3-(($CI$2/3)*$BB3)</f>
        <v>-280</v>
      </c>
      <c r="CI3" s="24" t="str">
        <f>IF(BB3=0," ",IF(CH3&gt;=0,4,"NAO"))</f>
        <v>NAO</v>
      </c>
      <c r="CJ3" s="29">
        <f t="shared" ref="CJ3:CJ42" si="17">$CE3-(($CK$2/3)*$BB3)</f>
        <v>-400</v>
      </c>
      <c r="CK3" s="24" t="str">
        <f>IF(BB3=0," ",IF(CJ3&gt;=0,5,"NAO"))</f>
        <v>NAO</v>
      </c>
      <c r="CM3" s="128" t="e">
        <f t="shared" ref="CM3:CM21" si="18">(CE3/(SUM($CE$3:$CE$42))*100)</f>
        <v>#DIV/0!</v>
      </c>
      <c r="CN3" s="84"/>
      <c r="CO3" s="133" t="e">
        <f t="shared" ref="CO3:CO42" si="19">BC3/(SUM(BC$3:BC$42)/100)</f>
        <v>#DIV/0!</v>
      </c>
      <c r="CP3" s="133" t="e">
        <f t="shared" ref="CP3:CP42" si="20">BD3/(SUM(BD$3:BD$42)/100)</f>
        <v>#DIV/0!</v>
      </c>
      <c r="CQ3" s="133" t="e">
        <f t="shared" ref="CQ3:CQ42" si="21">BF3/(SUM(BF$3:BF$42)/100)</f>
        <v>#DIV/0!</v>
      </c>
      <c r="CR3" s="133" t="e">
        <f t="shared" ref="CR3:CR42" si="22">BH3/(SUM(BH$3:BH$42)/100)</f>
        <v>#DIV/0!</v>
      </c>
      <c r="CS3" s="133" t="e">
        <f t="shared" ref="CS3:CS42" si="23">BJ3/(SUM(BJ$3:BJ$42)/100)</f>
        <v>#DIV/0!</v>
      </c>
      <c r="CT3" s="133" t="e">
        <f t="shared" ref="CT3:CT42" si="24">BK3/(SUM(BK$3:BK$42)/100)</f>
        <v>#DIV/0!</v>
      </c>
      <c r="CU3" s="133" t="e">
        <f t="shared" ref="CU3:CU42" si="25">BL3/(SUM(BL$3:BL$42)/100)</f>
        <v>#DIV/0!</v>
      </c>
      <c r="CV3" s="133" t="e">
        <f t="shared" ref="CV3:CV42" si="26">BM3/(SUM(BM$3:BM$42)/100)</f>
        <v>#DIV/0!</v>
      </c>
      <c r="CW3" s="133" t="e">
        <f t="shared" ref="CW3:CW42" si="27">BN3/(SUM(BN$3:BN$42)/100)</f>
        <v>#DIV/0!</v>
      </c>
      <c r="CX3" s="133" t="e">
        <f t="shared" ref="CX3:CX42" si="28">BP3/(SUM(BP$3:BP$42)/100)</f>
        <v>#DIV/0!</v>
      </c>
      <c r="CY3" s="133" t="e">
        <f t="shared" ref="CY3:CY42" si="29">BQ3/(SUM(BQ$3:BQ$42)/100)</f>
        <v>#DIV/0!</v>
      </c>
      <c r="CZ3" s="133" t="e">
        <f t="shared" ref="CZ3:CZ42" si="30">BR3/(SUM(BR$3:BR$42)/100)</f>
        <v>#DIV/0!</v>
      </c>
      <c r="DA3" s="133" t="e">
        <f t="shared" ref="DA3:DA42" si="31">BS3/(SUM(BS$3:BS$42)/100)</f>
        <v>#DIV/0!</v>
      </c>
      <c r="DB3" s="133" t="e">
        <f t="shared" ref="DB3:DB42" si="32">BT3/(SUM(BT$3:BT$42)/100)</f>
        <v>#DIV/0!</v>
      </c>
      <c r="DC3" s="133" t="e">
        <f t="shared" ref="DC3:DC42" si="33">BV3/(SUM(BV$3:BV$42)/100)</f>
        <v>#DIV/0!</v>
      </c>
      <c r="DD3" s="133" t="e">
        <f t="shared" ref="DD3:DD42" si="34">BW3/(SUM(BW$3:BW$42)/100)</f>
        <v>#DIV/0!</v>
      </c>
      <c r="DE3" s="133" t="e">
        <f t="shared" ref="DE3:DE42" si="35">BX3/(SUM(BX$3:BX$42)/100)</f>
        <v>#DIV/0!</v>
      </c>
    </row>
    <row r="4" spans="1:125" ht="16" thickBot="1">
      <c r="A4" s="28"/>
      <c r="B4" s="28"/>
      <c r="C4" s="209">
        <v>2</v>
      </c>
      <c r="D4" s="137"/>
      <c r="E4" s="143"/>
      <c r="F4" s="139"/>
      <c r="G4" s="28"/>
      <c r="H4" s="97"/>
      <c r="I4" s="97"/>
      <c r="J4" s="97"/>
      <c r="K4" s="97"/>
      <c r="L4" s="28"/>
      <c r="M4" s="28"/>
      <c r="N4" s="28"/>
      <c r="O4" s="98"/>
      <c r="P4" s="28"/>
      <c r="Q4" s="28"/>
      <c r="R4" s="99"/>
      <c r="S4" s="100"/>
      <c r="T4" s="98"/>
      <c r="U4" s="143"/>
      <c r="V4" s="28"/>
      <c r="W4" s="97"/>
      <c r="X4" s="97"/>
      <c r="Y4" s="97"/>
      <c r="Z4" s="24"/>
      <c r="AA4" s="24"/>
      <c r="AB4" s="28"/>
      <c r="AC4" s="28"/>
      <c r="AD4" s="28"/>
      <c r="AE4" s="28"/>
      <c r="AF4" s="28"/>
      <c r="AG4" s="28"/>
      <c r="AH4" s="28"/>
      <c r="AI4" s="28"/>
      <c r="AJ4" s="28"/>
      <c r="AK4" s="143"/>
      <c r="AL4" s="104"/>
      <c r="AM4" s="97"/>
      <c r="AN4" s="97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46"/>
      <c r="BB4" s="131">
        <f>COUNTIF(E4:AZ4,"P")</f>
        <v>0</v>
      </c>
      <c r="BC4" s="119">
        <f t="shared" si="0"/>
        <v>0</v>
      </c>
      <c r="BD4" s="120">
        <f t="shared" si="1"/>
        <v>0</v>
      </c>
      <c r="BE4" s="120">
        <f>SUM(BC4:BD4)</f>
        <v>0</v>
      </c>
      <c r="BF4" s="120">
        <f t="shared" si="2"/>
        <v>0</v>
      </c>
      <c r="BG4" s="120">
        <f>SUM(BE4:BF4)</f>
        <v>0</v>
      </c>
      <c r="BH4" s="120">
        <f t="shared" si="3"/>
        <v>0</v>
      </c>
      <c r="BI4" s="120">
        <f>BC4+BD4+BF4+BH4</f>
        <v>0</v>
      </c>
      <c r="BJ4" s="120">
        <f t="shared" si="4"/>
        <v>0</v>
      </c>
      <c r="BK4" s="120">
        <f t="shared" si="5"/>
        <v>0</v>
      </c>
      <c r="BL4" s="120">
        <f t="shared" si="6"/>
        <v>0</v>
      </c>
      <c r="BM4" s="120">
        <f t="shared" si="7"/>
        <v>0</v>
      </c>
      <c r="BN4" s="120">
        <f t="shared" si="8"/>
        <v>0</v>
      </c>
      <c r="BO4" s="120">
        <f>SUM(BM4:BN4)</f>
        <v>0</v>
      </c>
      <c r="BP4" s="120">
        <f t="shared" si="9"/>
        <v>0</v>
      </c>
      <c r="BQ4" s="120">
        <f t="shared" si="10"/>
        <v>0</v>
      </c>
      <c r="BR4" s="120">
        <f>IF(BQ4&gt;=3,3,BQ4)</f>
        <v>0</v>
      </c>
      <c r="BS4" s="120">
        <f t="shared" si="11"/>
        <v>0</v>
      </c>
      <c r="BT4" s="120">
        <f t="shared" si="12"/>
        <v>0</v>
      </c>
      <c r="BU4" s="120">
        <f>SUM(BS4:BT4)</f>
        <v>0</v>
      </c>
      <c r="BV4" s="120">
        <f t="shared" si="13"/>
        <v>0</v>
      </c>
      <c r="BW4" s="121">
        <f t="shared" si="14"/>
        <v>0</v>
      </c>
      <c r="BX4" s="121">
        <f>IF(BW4&gt;=3,3,BW4)</f>
        <v>0</v>
      </c>
      <c r="BY4" s="24"/>
      <c r="BZ4" s="125">
        <f>(BC4*100)+(BD4*80)+(BF4*60)+(BH4*40)+(BJ4*20)</f>
        <v>0</v>
      </c>
      <c r="CA4" s="126">
        <f>IF(BK4&gt;3,30,BK4*10)</f>
        <v>0</v>
      </c>
      <c r="CB4" s="126">
        <f>IF(BL4&gt;3,15,BL4*5)</f>
        <v>0</v>
      </c>
      <c r="CC4" s="126">
        <f>(BM4*200)+(BN4*100)+(BP4*50)+(BR4*20)</f>
        <v>0</v>
      </c>
      <c r="CD4" s="126">
        <f>(BS4*100)+(BT4*50)+(BV4*25)+(BX4*10)</f>
        <v>0</v>
      </c>
      <c r="CE4" s="127" t="str">
        <f>IF(BB4&gt;0,SUM(BZ4:CD4),"")</f>
        <v/>
      </c>
      <c r="CF4" s="29" t="e">
        <f t="shared" si="15"/>
        <v>#VALUE!</v>
      </c>
      <c r="CG4" s="24" t="str">
        <f>IF(BB4=0," ",IF(CF4&gt;=0,3,"NAO"))</f>
        <v xml:space="preserve"> </v>
      </c>
      <c r="CH4" s="29" t="e">
        <f t="shared" si="16"/>
        <v>#VALUE!</v>
      </c>
      <c r="CI4" s="24" t="str">
        <f>IF(BB4=0," ",IF(CH4&gt;=0,4,"NAO"))</f>
        <v xml:space="preserve"> </v>
      </c>
      <c r="CJ4" s="29" t="e">
        <f t="shared" si="17"/>
        <v>#VALUE!</v>
      </c>
      <c r="CK4" s="24" t="str">
        <f>IF(BB4=0," ",IF(CJ4&gt;=0,5,"NAO"))</f>
        <v xml:space="preserve"> </v>
      </c>
      <c r="CM4" s="129" t="e">
        <f t="shared" si="18"/>
        <v>#VALUE!</v>
      </c>
      <c r="CN4" s="84"/>
      <c r="CO4" s="133" t="e">
        <f t="shared" si="19"/>
        <v>#DIV/0!</v>
      </c>
      <c r="CP4" s="133" t="e">
        <f t="shared" si="20"/>
        <v>#DIV/0!</v>
      </c>
      <c r="CQ4" s="133" t="e">
        <f t="shared" si="21"/>
        <v>#DIV/0!</v>
      </c>
      <c r="CR4" s="133" t="e">
        <f t="shared" si="22"/>
        <v>#DIV/0!</v>
      </c>
      <c r="CS4" s="133" t="e">
        <f t="shared" si="23"/>
        <v>#DIV/0!</v>
      </c>
      <c r="CT4" s="133" t="e">
        <f t="shared" si="24"/>
        <v>#DIV/0!</v>
      </c>
      <c r="CU4" s="133" t="e">
        <f t="shared" si="25"/>
        <v>#DIV/0!</v>
      </c>
      <c r="CV4" s="133" t="e">
        <f t="shared" si="26"/>
        <v>#DIV/0!</v>
      </c>
      <c r="CW4" s="133" t="e">
        <f t="shared" si="27"/>
        <v>#DIV/0!</v>
      </c>
      <c r="CX4" s="133" t="e">
        <f t="shared" si="28"/>
        <v>#DIV/0!</v>
      </c>
      <c r="CY4" s="133" t="e">
        <f t="shared" si="29"/>
        <v>#DIV/0!</v>
      </c>
      <c r="CZ4" s="133" t="e">
        <f t="shared" si="30"/>
        <v>#DIV/0!</v>
      </c>
      <c r="DA4" s="133" t="e">
        <f t="shared" si="31"/>
        <v>#DIV/0!</v>
      </c>
      <c r="DB4" s="133" t="e">
        <f t="shared" si="32"/>
        <v>#DIV/0!</v>
      </c>
      <c r="DC4" s="133" t="e">
        <f t="shared" si="33"/>
        <v>#DIV/0!</v>
      </c>
      <c r="DD4" s="133" t="e">
        <f t="shared" si="34"/>
        <v>#DIV/0!</v>
      </c>
      <c r="DE4" s="133" t="e">
        <f t="shared" si="35"/>
        <v>#DIV/0!</v>
      </c>
    </row>
    <row r="5" spans="1:125" ht="16" thickBot="1">
      <c r="A5" s="28"/>
      <c r="B5" s="28"/>
      <c r="C5" s="209">
        <v>3</v>
      </c>
      <c r="D5" s="137"/>
      <c r="E5" s="143"/>
      <c r="F5" s="140"/>
      <c r="G5" s="97"/>
      <c r="H5" s="97"/>
      <c r="I5" s="97"/>
      <c r="J5" s="28"/>
      <c r="K5" s="28"/>
      <c r="L5" s="28"/>
      <c r="M5" s="28"/>
      <c r="N5" s="28"/>
      <c r="O5" s="98"/>
      <c r="P5" s="28"/>
      <c r="Q5" s="28"/>
      <c r="R5" s="98"/>
      <c r="S5" s="98"/>
      <c r="T5" s="98"/>
      <c r="U5" s="143"/>
      <c r="V5" s="97"/>
      <c r="W5" s="97"/>
      <c r="X5" s="97"/>
      <c r="Y5" s="97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143"/>
      <c r="AL5" s="105"/>
      <c r="AM5" s="97"/>
      <c r="AN5" s="101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46"/>
      <c r="BB5" s="131">
        <f t="shared" ref="BB5:BB20" si="36">COUNTIF(E5:AZ5,"P")</f>
        <v>0</v>
      </c>
      <c r="BC5" s="119">
        <f t="shared" si="0"/>
        <v>0</v>
      </c>
      <c r="BD5" s="120">
        <f t="shared" si="1"/>
        <v>0</v>
      </c>
      <c r="BE5" s="120">
        <f t="shared" ref="BE5:BE20" si="37">SUM(BC5:BD5)</f>
        <v>0</v>
      </c>
      <c r="BF5" s="120">
        <f t="shared" si="2"/>
        <v>0</v>
      </c>
      <c r="BG5" s="120">
        <f t="shared" ref="BG5:BG20" si="38">SUM(BE5:BF5)</f>
        <v>0</v>
      </c>
      <c r="BH5" s="120">
        <f t="shared" si="3"/>
        <v>0</v>
      </c>
      <c r="BI5" s="120">
        <f t="shared" ref="BI5:BI20" si="39">BC5+BD5+BF5+BH5</f>
        <v>0</v>
      </c>
      <c r="BJ5" s="120">
        <f t="shared" si="4"/>
        <v>0</v>
      </c>
      <c r="BK5" s="120">
        <f t="shared" si="5"/>
        <v>0</v>
      </c>
      <c r="BL5" s="120">
        <f t="shared" si="6"/>
        <v>0</v>
      </c>
      <c r="BM5" s="120">
        <f t="shared" si="7"/>
        <v>0</v>
      </c>
      <c r="BN5" s="120">
        <f t="shared" si="8"/>
        <v>0</v>
      </c>
      <c r="BO5" s="120">
        <f t="shared" ref="BO5:BO20" si="40">SUM(BM5:BN5)</f>
        <v>0</v>
      </c>
      <c r="BP5" s="120">
        <f t="shared" si="9"/>
        <v>0</v>
      </c>
      <c r="BQ5" s="120">
        <f t="shared" si="10"/>
        <v>0</v>
      </c>
      <c r="BR5" s="120">
        <f t="shared" ref="BR5:BR20" si="41">IF(BQ5&gt;=3,3,BQ5)</f>
        <v>0</v>
      </c>
      <c r="BS5" s="120">
        <f t="shared" si="11"/>
        <v>0</v>
      </c>
      <c r="BT5" s="120">
        <f t="shared" si="12"/>
        <v>0</v>
      </c>
      <c r="BU5" s="120">
        <f t="shared" ref="BU5:BU20" si="42">SUM(BS5:BT5)</f>
        <v>0</v>
      </c>
      <c r="BV5" s="120">
        <f t="shared" si="13"/>
        <v>0</v>
      </c>
      <c r="BW5" s="121">
        <f t="shared" si="14"/>
        <v>0</v>
      </c>
      <c r="BX5" s="121">
        <f t="shared" ref="BX5:BX20" si="43">IF(BW5&gt;=3,3,BW5)</f>
        <v>0</v>
      </c>
      <c r="BY5" s="24"/>
      <c r="BZ5" s="125">
        <f t="shared" ref="BZ5:BZ20" si="44">(BC5*100)+(BD5*80)+(BF5*60)+(BH5*40)+(BJ5*20)</f>
        <v>0</v>
      </c>
      <c r="CA5" s="126">
        <f t="shared" ref="CA5:CA20" si="45">IF(BK5&gt;3,30,BK5*10)</f>
        <v>0</v>
      </c>
      <c r="CB5" s="126">
        <f t="shared" ref="CB5:CB20" si="46">IF(BL5&gt;3,15,BL5*5)</f>
        <v>0</v>
      </c>
      <c r="CC5" s="126">
        <f t="shared" ref="CC5:CC20" si="47">(BM5*200)+(BN5*100)+(BP5*50)+(BR5*20)</f>
        <v>0</v>
      </c>
      <c r="CD5" s="126">
        <f t="shared" ref="CD5:CD20" si="48">(BS5*100)+(BT5*50)+(BV5*25)+(BX5*10)</f>
        <v>0</v>
      </c>
      <c r="CE5" s="127" t="str">
        <f t="shared" ref="CE5:CE20" si="49">IF(BB5&gt;0,SUM(BZ5:CD5),"")</f>
        <v/>
      </c>
      <c r="CF5" s="29" t="e">
        <f t="shared" si="15"/>
        <v>#VALUE!</v>
      </c>
      <c r="CG5" s="24" t="str">
        <f t="shared" ref="CG5:CG20" si="50">IF(BB5=0," ",IF(CF5&gt;=0,3,"NAO"))</f>
        <v xml:space="preserve"> </v>
      </c>
      <c r="CH5" s="29" t="e">
        <f t="shared" si="16"/>
        <v>#VALUE!</v>
      </c>
      <c r="CI5" s="24" t="str">
        <f t="shared" ref="CI5:CI20" si="51">IF(BB5=0," ",IF(CH5&gt;=0,4,"NAO"))</f>
        <v xml:space="preserve"> </v>
      </c>
      <c r="CJ5" s="29" t="e">
        <f t="shared" si="17"/>
        <v>#VALUE!</v>
      </c>
      <c r="CK5" s="24" t="str">
        <f t="shared" ref="CK5:CK20" si="52">IF(BB5=0," ",IF(CJ5&gt;=0,5,"NAO"))</f>
        <v xml:space="preserve"> </v>
      </c>
      <c r="CM5" s="129" t="e">
        <f t="shared" si="18"/>
        <v>#VALUE!</v>
      </c>
      <c r="CN5" s="84"/>
      <c r="CO5" s="133" t="e">
        <f t="shared" si="19"/>
        <v>#DIV/0!</v>
      </c>
      <c r="CP5" s="133" t="e">
        <f t="shared" si="20"/>
        <v>#DIV/0!</v>
      </c>
      <c r="CQ5" s="133" t="e">
        <f t="shared" si="21"/>
        <v>#DIV/0!</v>
      </c>
      <c r="CR5" s="133" t="e">
        <f t="shared" si="22"/>
        <v>#DIV/0!</v>
      </c>
      <c r="CS5" s="133" t="e">
        <f t="shared" si="23"/>
        <v>#DIV/0!</v>
      </c>
      <c r="CT5" s="133" t="e">
        <f t="shared" si="24"/>
        <v>#DIV/0!</v>
      </c>
      <c r="CU5" s="133" t="e">
        <f t="shared" si="25"/>
        <v>#DIV/0!</v>
      </c>
      <c r="CV5" s="133" t="e">
        <f t="shared" si="26"/>
        <v>#DIV/0!</v>
      </c>
      <c r="CW5" s="133" t="e">
        <f t="shared" si="27"/>
        <v>#DIV/0!</v>
      </c>
      <c r="CX5" s="133" t="e">
        <f t="shared" si="28"/>
        <v>#DIV/0!</v>
      </c>
      <c r="CY5" s="133" t="e">
        <f t="shared" si="29"/>
        <v>#DIV/0!</v>
      </c>
      <c r="CZ5" s="133" t="e">
        <f t="shared" si="30"/>
        <v>#DIV/0!</v>
      </c>
      <c r="DA5" s="133" t="e">
        <f t="shared" si="31"/>
        <v>#DIV/0!</v>
      </c>
      <c r="DB5" s="133" t="e">
        <f t="shared" si="32"/>
        <v>#DIV/0!</v>
      </c>
      <c r="DC5" s="133" t="e">
        <f t="shared" si="33"/>
        <v>#DIV/0!</v>
      </c>
      <c r="DD5" s="133" t="e">
        <f t="shared" si="34"/>
        <v>#DIV/0!</v>
      </c>
      <c r="DE5" s="133" t="e">
        <f t="shared" si="35"/>
        <v>#DIV/0!</v>
      </c>
    </row>
    <row r="6" spans="1:125" ht="16" thickBot="1">
      <c r="A6" s="28"/>
      <c r="B6" s="28"/>
      <c r="C6" s="209">
        <v>4</v>
      </c>
      <c r="D6" s="137"/>
      <c r="E6" s="143"/>
      <c r="F6" s="139"/>
      <c r="G6" s="28"/>
      <c r="H6" s="97"/>
      <c r="I6" s="97"/>
      <c r="J6" s="97"/>
      <c r="K6" s="97"/>
      <c r="L6" s="97"/>
      <c r="M6" s="28"/>
      <c r="N6" s="28"/>
      <c r="O6" s="98"/>
      <c r="P6" s="28"/>
      <c r="Q6" s="28"/>
      <c r="R6" s="98"/>
      <c r="S6" s="98"/>
      <c r="T6" s="98"/>
      <c r="U6" s="143"/>
      <c r="V6" s="28"/>
      <c r="W6" s="28"/>
      <c r="X6" s="97"/>
      <c r="Y6" s="97"/>
      <c r="Z6" s="97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143"/>
      <c r="AL6" s="104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46"/>
      <c r="BB6" s="131">
        <f t="shared" si="36"/>
        <v>0</v>
      </c>
      <c r="BC6" s="119">
        <f t="shared" si="0"/>
        <v>0</v>
      </c>
      <c r="BD6" s="120">
        <f t="shared" si="1"/>
        <v>0</v>
      </c>
      <c r="BE6" s="120">
        <f t="shared" si="37"/>
        <v>0</v>
      </c>
      <c r="BF6" s="120">
        <f t="shared" si="2"/>
        <v>0</v>
      </c>
      <c r="BG6" s="120">
        <f t="shared" si="38"/>
        <v>0</v>
      </c>
      <c r="BH6" s="120">
        <f t="shared" si="3"/>
        <v>0</v>
      </c>
      <c r="BI6" s="120">
        <f t="shared" si="39"/>
        <v>0</v>
      </c>
      <c r="BJ6" s="120">
        <f t="shared" si="4"/>
        <v>0</v>
      </c>
      <c r="BK6" s="120">
        <f t="shared" si="5"/>
        <v>0</v>
      </c>
      <c r="BL6" s="120">
        <f t="shared" si="6"/>
        <v>0</v>
      </c>
      <c r="BM6" s="120">
        <f t="shared" si="7"/>
        <v>0</v>
      </c>
      <c r="BN6" s="120">
        <f t="shared" si="8"/>
        <v>0</v>
      </c>
      <c r="BO6" s="120">
        <f t="shared" si="40"/>
        <v>0</v>
      </c>
      <c r="BP6" s="120">
        <f t="shared" si="9"/>
        <v>0</v>
      </c>
      <c r="BQ6" s="120">
        <f t="shared" si="10"/>
        <v>0</v>
      </c>
      <c r="BR6" s="120">
        <f t="shared" si="41"/>
        <v>0</v>
      </c>
      <c r="BS6" s="120">
        <f t="shared" si="11"/>
        <v>0</v>
      </c>
      <c r="BT6" s="120">
        <f t="shared" si="12"/>
        <v>0</v>
      </c>
      <c r="BU6" s="120">
        <f t="shared" si="42"/>
        <v>0</v>
      </c>
      <c r="BV6" s="120">
        <f t="shared" si="13"/>
        <v>0</v>
      </c>
      <c r="BW6" s="121">
        <f t="shared" si="14"/>
        <v>0</v>
      </c>
      <c r="BX6" s="121">
        <f t="shared" si="43"/>
        <v>0</v>
      </c>
      <c r="BY6" s="24"/>
      <c r="BZ6" s="125">
        <f t="shared" si="44"/>
        <v>0</v>
      </c>
      <c r="CA6" s="126">
        <f t="shared" si="45"/>
        <v>0</v>
      </c>
      <c r="CB6" s="126">
        <f t="shared" si="46"/>
        <v>0</v>
      </c>
      <c r="CC6" s="126">
        <f t="shared" si="47"/>
        <v>0</v>
      </c>
      <c r="CD6" s="126">
        <f t="shared" si="48"/>
        <v>0</v>
      </c>
      <c r="CE6" s="127" t="str">
        <f t="shared" si="49"/>
        <v/>
      </c>
      <c r="CF6" s="29" t="e">
        <f t="shared" si="15"/>
        <v>#VALUE!</v>
      </c>
      <c r="CG6" s="24" t="str">
        <f t="shared" si="50"/>
        <v xml:space="preserve"> </v>
      </c>
      <c r="CH6" s="29" t="e">
        <f t="shared" si="16"/>
        <v>#VALUE!</v>
      </c>
      <c r="CI6" s="24" t="str">
        <f t="shared" si="51"/>
        <v xml:space="preserve"> </v>
      </c>
      <c r="CJ6" s="29" t="e">
        <f t="shared" si="17"/>
        <v>#VALUE!</v>
      </c>
      <c r="CK6" s="24" t="str">
        <f t="shared" si="52"/>
        <v xml:space="preserve"> </v>
      </c>
      <c r="CM6" s="129" t="e">
        <f t="shared" si="18"/>
        <v>#VALUE!</v>
      </c>
      <c r="CN6" s="84"/>
      <c r="CO6" s="133" t="e">
        <f t="shared" si="19"/>
        <v>#DIV/0!</v>
      </c>
      <c r="CP6" s="133" t="e">
        <f t="shared" si="20"/>
        <v>#DIV/0!</v>
      </c>
      <c r="CQ6" s="133" t="e">
        <f t="shared" si="21"/>
        <v>#DIV/0!</v>
      </c>
      <c r="CR6" s="133" t="e">
        <f t="shared" si="22"/>
        <v>#DIV/0!</v>
      </c>
      <c r="CS6" s="133" t="e">
        <f t="shared" si="23"/>
        <v>#DIV/0!</v>
      </c>
      <c r="CT6" s="133" t="e">
        <f t="shared" si="24"/>
        <v>#DIV/0!</v>
      </c>
      <c r="CU6" s="133" t="e">
        <f t="shared" si="25"/>
        <v>#DIV/0!</v>
      </c>
      <c r="CV6" s="133" t="e">
        <f t="shared" si="26"/>
        <v>#DIV/0!</v>
      </c>
      <c r="CW6" s="133" t="e">
        <f t="shared" si="27"/>
        <v>#DIV/0!</v>
      </c>
      <c r="CX6" s="133" t="e">
        <f t="shared" si="28"/>
        <v>#DIV/0!</v>
      </c>
      <c r="CY6" s="133" t="e">
        <f t="shared" si="29"/>
        <v>#DIV/0!</v>
      </c>
      <c r="CZ6" s="133" t="e">
        <f t="shared" si="30"/>
        <v>#DIV/0!</v>
      </c>
      <c r="DA6" s="133" t="e">
        <f t="shared" si="31"/>
        <v>#DIV/0!</v>
      </c>
      <c r="DB6" s="133" t="e">
        <f t="shared" si="32"/>
        <v>#DIV/0!</v>
      </c>
      <c r="DC6" s="133" t="e">
        <f t="shared" si="33"/>
        <v>#DIV/0!</v>
      </c>
      <c r="DD6" s="133" t="e">
        <f t="shared" si="34"/>
        <v>#DIV/0!</v>
      </c>
      <c r="DE6" s="133" t="e">
        <f t="shared" si="35"/>
        <v>#DIV/0!</v>
      </c>
    </row>
    <row r="7" spans="1:125" ht="16" thickBot="1">
      <c r="A7" s="28"/>
      <c r="B7" s="28"/>
      <c r="C7" s="209">
        <v>5</v>
      </c>
      <c r="D7" s="137"/>
      <c r="E7" s="143"/>
      <c r="F7" s="139"/>
      <c r="G7" s="97"/>
      <c r="H7" s="97"/>
      <c r="I7" s="97"/>
      <c r="J7" s="97"/>
      <c r="K7" s="97"/>
      <c r="L7" s="28"/>
      <c r="M7" s="28"/>
      <c r="N7" s="28"/>
      <c r="O7" s="98"/>
      <c r="P7" s="28"/>
      <c r="Q7" s="28"/>
      <c r="R7" s="98"/>
      <c r="S7" s="98"/>
      <c r="T7" s="98"/>
      <c r="U7" s="143"/>
      <c r="V7" s="28"/>
      <c r="W7" s="97"/>
      <c r="X7" s="97"/>
      <c r="Y7" s="97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143"/>
      <c r="AL7" s="104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46"/>
      <c r="BB7" s="131">
        <f t="shared" si="36"/>
        <v>0</v>
      </c>
      <c r="BC7" s="119">
        <f t="shared" si="0"/>
        <v>0</v>
      </c>
      <c r="BD7" s="120">
        <f t="shared" si="1"/>
        <v>0</v>
      </c>
      <c r="BE7" s="120">
        <f t="shared" si="37"/>
        <v>0</v>
      </c>
      <c r="BF7" s="120">
        <f t="shared" si="2"/>
        <v>0</v>
      </c>
      <c r="BG7" s="120">
        <f t="shared" si="38"/>
        <v>0</v>
      </c>
      <c r="BH7" s="120">
        <f t="shared" si="3"/>
        <v>0</v>
      </c>
      <c r="BI7" s="120">
        <f t="shared" si="39"/>
        <v>0</v>
      </c>
      <c r="BJ7" s="120">
        <f t="shared" si="4"/>
        <v>0</v>
      </c>
      <c r="BK7" s="120">
        <f t="shared" si="5"/>
        <v>0</v>
      </c>
      <c r="BL7" s="120">
        <f t="shared" si="6"/>
        <v>0</v>
      </c>
      <c r="BM7" s="120">
        <f t="shared" si="7"/>
        <v>0</v>
      </c>
      <c r="BN7" s="120">
        <f t="shared" si="8"/>
        <v>0</v>
      </c>
      <c r="BO7" s="120">
        <f t="shared" si="40"/>
        <v>0</v>
      </c>
      <c r="BP7" s="120">
        <f t="shared" si="9"/>
        <v>0</v>
      </c>
      <c r="BQ7" s="120">
        <f t="shared" si="10"/>
        <v>0</v>
      </c>
      <c r="BR7" s="120">
        <f t="shared" si="41"/>
        <v>0</v>
      </c>
      <c r="BS7" s="120">
        <f t="shared" si="11"/>
        <v>0</v>
      </c>
      <c r="BT7" s="120">
        <f t="shared" si="12"/>
        <v>0</v>
      </c>
      <c r="BU7" s="120">
        <f t="shared" si="42"/>
        <v>0</v>
      </c>
      <c r="BV7" s="120">
        <f t="shared" si="13"/>
        <v>0</v>
      </c>
      <c r="BW7" s="121">
        <f t="shared" si="14"/>
        <v>0</v>
      </c>
      <c r="BX7" s="121">
        <f t="shared" si="43"/>
        <v>0</v>
      </c>
      <c r="BY7" s="24"/>
      <c r="BZ7" s="125">
        <f t="shared" si="44"/>
        <v>0</v>
      </c>
      <c r="CA7" s="126">
        <f t="shared" si="45"/>
        <v>0</v>
      </c>
      <c r="CB7" s="126">
        <f t="shared" si="46"/>
        <v>0</v>
      </c>
      <c r="CC7" s="126">
        <f t="shared" si="47"/>
        <v>0</v>
      </c>
      <c r="CD7" s="126">
        <f t="shared" si="48"/>
        <v>0</v>
      </c>
      <c r="CE7" s="127" t="str">
        <f t="shared" si="49"/>
        <v/>
      </c>
      <c r="CF7" s="29" t="e">
        <f t="shared" si="15"/>
        <v>#VALUE!</v>
      </c>
      <c r="CG7" s="24" t="str">
        <f t="shared" si="50"/>
        <v xml:space="preserve"> </v>
      </c>
      <c r="CH7" s="29" t="e">
        <f t="shared" si="16"/>
        <v>#VALUE!</v>
      </c>
      <c r="CI7" s="24" t="str">
        <f t="shared" si="51"/>
        <v xml:space="preserve"> </v>
      </c>
      <c r="CJ7" s="29" t="e">
        <f t="shared" si="17"/>
        <v>#VALUE!</v>
      </c>
      <c r="CK7" s="24" t="str">
        <f t="shared" si="52"/>
        <v xml:space="preserve"> </v>
      </c>
      <c r="CM7" s="129" t="e">
        <f t="shared" si="18"/>
        <v>#VALUE!</v>
      </c>
      <c r="CN7" s="84"/>
      <c r="CO7" s="133" t="e">
        <f t="shared" si="19"/>
        <v>#DIV/0!</v>
      </c>
      <c r="CP7" s="133" t="e">
        <f t="shared" si="20"/>
        <v>#DIV/0!</v>
      </c>
      <c r="CQ7" s="133" t="e">
        <f t="shared" si="21"/>
        <v>#DIV/0!</v>
      </c>
      <c r="CR7" s="133" t="e">
        <f t="shared" si="22"/>
        <v>#DIV/0!</v>
      </c>
      <c r="CS7" s="133" t="e">
        <f t="shared" si="23"/>
        <v>#DIV/0!</v>
      </c>
      <c r="CT7" s="133" t="e">
        <f t="shared" si="24"/>
        <v>#DIV/0!</v>
      </c>
      <c r="CU7" s="133" t="e">
        <f t="shared" si="25"/>
        <v>#DIV/0!</v>
      </c>
      <c r="CV7" s="133" t="e">
        <f t="shared" si="26"/>
        <v>#DIV/0!</v>
      </c>
      <c r="CW7" s="133" t="e">
        <f t="shared" si="27"/>
        <v>#DIV/0!</v>
      </c>
      <c r="CX7" s="133" t="e">
        <f t="shared" si="28"/>
        <v>#DIV/0!</v>
      </c>
      <c r="CY7" s="133" t="e">
        <f t="shared" si="29"/>
        <v>#DIV/0!</v>
      </c>
      <c r="CZ7" s="133" t="e">
        <f t="shared" si="30"/>
        <v>#DIV/0!</v>
      </c>
      <c r="DA7" s="133" t="e">
        <f t="shared" si="31"/>
        <v>#DIV/0!</v>
      </c>
      <c r="DB7" s="133" t="e">
        <f t="shared" si="32"/>
        <v>#DIV/0!</v>
      </c>
      <c r="DC7" s="133" t="e">
        <f t="shared" si="33"/>
        <v>#DIV/0!</v>
      </c>
      <c r="DD7" s="133" t="e">
        <f t="shared" si="34"/>
        <v>#DIV/0!</v>
      </c>
      <c r="DE7" s="133" t="e">
        <f t="shared" si="35"/>
        <v>#DIV/0!</v>
      </c>
    </row>
    <row r="8" spans="1:125" ht="16" thickBot="1">
      <c r="A8" s="28"/>
      <c r="B8" s="28"/>
      <c r="C8" s="209">
        <v>6</v>
      </c>
      <c r="D8" s="137"/>
      <c r="E8" s="143"/>
      <c r="F8" s="139"/>
      <c r="G8" s="28"/>
      <c r="H8" s="28"/>
      <c r="I8" s="97"/>
      <c r="J8" s="28"/>
      <c r="K8" s="28"/>
      <c r="L8" s="28"/>
      <c r="M8" s="28"/>
      <c r="N8" s="28"/>
      <c r="O8" s="98"/>
      <c r="P8" s="28"/>
      <c r="Q8" s="28"/>
      <c r="R8" s="98"/>
      <c r="S8" s="98"/>
      <c r="T8" s="98"/>
      <c r="U8" s="143"/>
      <c r="V8" s="28"/>
      <c r="W8" s="28"/>
      <c r="X8" s="101"/>
      <c r="Y8" s="97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143"/>
      <c r="AL8" s="104"/>
      <c r="AM8" s="28"/>
      <c r="AN8" s="97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46"/>
      <c r="BB8" s="131">
        <f t="shared" si="36"/>
        <v>0</v>
      </c>
      <c r="BC8" s="119">
        <f t="shared" si="0"/>
        <v>0</v>
      </c>
      <c r="BD8" s="120">
        <f t="shared" si="1"/>
        <v>0</v>
      </c>
      <c r="BE8" s="120">
        <f t="shared" si="37"/>
        <v>0</v>
      </c>
      <c r="BF8" s="120">
        <f t="shared" si="2"/>
        <v>0</v>
      </c>
      <c r="BG8" s="120">
        <f t="shared" si="38"/>
        <v>0</v>
      </c>
      <c r="BH8" s="120">
        <f t="shared" si="3"/>
        <v>0</v>
      </c>
      <c r="BI8" s="120">
        <f t="shared" si="39"/>
        <v>0</v>
      </c>
      <c r="BJ8" s="120">
        <f t="shared" si="4"/>
        <v>0</v>
      </c>
      <c r="BK8" s="120">
        <f t="shared" si="5"/>
        <v>0</v>
      </c>
      <c r="BL8" s="120">
        <f t="shared" si="6"/>
        <v>0</v>
      </c>
      <c r="BM8" s="120">
        <f t="shared" si="7"/>
        <v>0</v>
      </c>
      <c r="BN8" s="120">
        <f t="shared" si="8"/>
        <v>0</v>
      </c>
      <c r="BO8" s="120">
        <f t="shared" si="40"/>
        <v>0</v>
      </c>
      <c r="BP8" s="120">
        <f t="shared" si="9"/>
        <v>0</v>
      </c>
      <c r="BQ8" s="120">
        <f t="shared" si="10"/>
        <v>0</v>
      </c>
      <c r="BR8" s="120">
        <f t="shared" si="41"/>
        <v>0</v>
      </c>
      <c r="BS8" s="120">
        <f t="shared" si="11"/>
        <v>0</v>
      </c>
      <c r="BT8" s="120">
        <f t="shared" si="12"/>
        <v>0</v>
      </c>
      <c r="BU8" s="120">
        <f t="shared" si="42"/>
        <v>0</v>
      </c>
      <c r="BV8" s="120">
        <f t="shared" si="13"/>
        <v>0</v>
      </c>
      <c r="BW8" s="121">
        <f t="shared" si="14"/>
        <v>0</v>
      </c>
      <c r="BX8" s="121">
        <f t="shared" si="43"/>
        <v>0</v>
      </c>
      <c r="BY8" s="24"/>
      <c r="BZ8" s="125">
        <f t="shared" si="44"/>
        <v>0</v>
      </c>
      <c r="CA8" s="126">
        <f t="shared" si="45"/>
        <v>0</v>
      </c>
      <c r="CB8" s="126">
        <f t="shared" si="46"/>
        <v>0</v>
      </c>
      <c r="CC8" s="126">
        <f t="shared" si="47"/>
        <v>0</v>
      </c>
      <c r="CD8" s="126">
        <f t="shared" si="48"/>
        <v>0</v>
      </c>
      <c r="CE8" s="127" t="str">
        <f t="shared" si="49"/>
        <v/>
      </c>
      <c r="CF8" s="29" t="e">
        <f t="shared" si="15"/>
        <v>#VALUE!</v>
      </c>
      <c r="CG8" s="24" t="str">
        <f t="shared" si="50"/>
        <v xml:space="preserve"> </v>
      </c>
      <c r="CH8" s="29" t="e">
        <f t="shared" si="16"/>
        <v>#VALUE!</v>
      </c>
      <c r="CI8" s="24" t="str">
        <f t="shared" si="51"/>
        <v xml:space="preserve"> </v>
      </c>
      <c r="CJ8" s="29" t="e">
        <f t="shared" si="17"/>
        <v>#VALUE!</v>
      </c>
      <c r="CK8" s="24" t="str">
        <f t="shared" si="52"/>
        <v xml:space="preserve"> </v>
      </c>
      <c r="CM8" s="129" t="e">
        <f t="shared" si="18"/>
        <v>#VALUE!</v>
      </c>
      <c r="CN8" s="84"/>
      <c r="CO8" s="133" t="e">
        <f t="shared" si="19"/>
        <v>#DIV/0!</v>
      </c>
      <c r="CP8" s="133" t="e">
        <f t="shared" si="20"/>
        <v>#DIV/0!</v>
      </c>
      <c r="CQ8" s="133" t="e">
        <f t="shared" si="21"/>
        <v>#DIV/0!</v>
      </c>
      <c r="CR8" s="133" t="e">
        <f t="shared" si="22"/>
        <v>#DIV/0!</v>
      </c>
      <c r="CS8" s="133" t="e">
        <f t="shared" si="23"/>
        <v>#DIV/0!</v>
      </c>
      <c r="CT8" s="133" t="e">
        <f t="shared" si="24"/>
        <v>#DIV/0!</v>
      </c>
      <c r="CU8" s="133" t="e">
        <f t="shared" si="25"/>
        <v>#DIV/0!</v>
      </c>
      <c r="CV8" s="133" t="e">
        <f t="shared" si="26"/>
        <v>#DIV/0!</v>
      </c>
      <c r="CW8" s="133" t="e">
        <f t="shared" si="27"/>
        <v>#DIV/0!</v>
      </c>
      <c r="CX8" s="133" t="e">
        <f t="shared" si="28"/>
        <v>#DIV/0!</v>
      </c>
      <c r="CY8" s="133" t="e">
        <f t="shared" si="29"/>
        <v>#DIV/0!</v>
      </c>
      <c r="CZ8" s="133" t="e">
        <f t="shared" si="30"/>
        <v>#DIV/0!</v>
      </c>
      <c r="DA8" s="133" t="e">
        <f t="shared" si="31"/>
        <v>#DIV/0!</v>
      </c>
      <c r="DB8" s="133" t="e">
        <f t="shared" si="32"/>
        <v>#DIV/0!</v>
      </c>
      <c r="DC8" s="133" t="e">
        <f t="shared" si="33"/>
        <v>#DIV/0!</v>
      </c>
      <c r="DD8" s="133" t="e">
        <f t="shared" si="34"/>
        <v>#DIV/0!</v>
      </c>
      <c r="DE8" s="133" t="e">
        <f t="shared" si="35"/>
        <v>#DIV/0!</v>
      </c>
    </row>
    <row r="9" spans="1:125" ht="16" thickBot="1">
      <c r="A9" s="28"/>
      <c r="B9" s="28"/>
      <c r="C9" s="209">
        <v>7</v>
      </c>
      <c r="D9" s="137"/>
      <c r="E9" s="143"/>
      <c r="F9" s="139"/>
      <c r="G9" s="97"/>
      <c r="H9" s="97"/>
      <c r="I9" s="97"/>
      <c r="J9" s="97"/>
      <c r="K9" s="97"/>
      <c r="L9" s="28"/>
      <c r="M9" s="28"/>
      <c r="N9" s="28"/>
      <c r="O9" s="98"/>
      <c r="P9" s="98"/>
      <c r="Q9" s="28"/>
      <c r="R9" s="98"/>
      <c r="S9" s="98"/>
      <c r="T9" s="99"/>
      <c r="U9" s="143"/>
      <c r="V9" s="28"/>
      <c r="W9" s="28"/>
      <c r="X9" s="97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143"/>
      <c r="AL9" s="104"/>
      <c r="AM9" s="28"/>
      <c r="AN9" s="101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46"/>
      <c r="BB9" s="131">
        <f t="shared" si="36"/>
        <v>0</v>
      </c>
      <c r="BC9" s="119">
        <f t="shared" si="0"/>
        <v>0</v>
      </c>
      <c r="BD9" s="120">
        <f t="shared" si="1"/>
        <v>0</v>
      </c>
      <c r="BE9" s="120">
        <f t="shared" si="37"/>
        <v>0</v>
      </c>
      <c r="BF9" s="120">
        <f t="shared" si="2"/>
        <v>0</v>
      </c>
      <c r="BG9" s="120">
        <f t="shared" si="38"/>
        <v>0</v>
      </c>
      <c r="BH9" s="120">
        <f t="shared" si="3"/>
        <v>0</v>
      </c>
      <c r="BI9" s="120">
        <f t="shared" si="39"/>
        <v>0</v>
      </c>
      <c r="BJ9" s="120">
        <f t="shared" si="4"/>
        <v>0</v>
      </c>
      <c r="BK9" s="120">
        <f t="shared" si="5"/>
        <v>0</v>
      </c>
      <c r="BL9" s="120">
        <f t="shared" si="6"/>
        <v>0</v>
      </c>
      <c r="BM9" s="120">
        <f t="shared" si="7"/>
        <v>0</v>
      </c>
      <c r="BN9" s="120">
        <f t="shared" si="8"/>
        <v>0</v>
      </c>
      <c r="BO9" s="120">
        <f t="shared" si="40"/>
        <v>0</v>
      </c>
      <c r="BP9" s="120">
        <f t="shared" si="9"/>
        <v>0</v>
      </c>
      <c r="BQ9" s="120">
        <f t="shared" si="10"/>
        <v>0</v>
      </c>
      <c r="BR9" s="120">
        <f t="shared" si="41"/>
        <v>0</v>
      </c>
      <c r="BS9" s="120">
        <f t="shared" si="11"/>
        <v>0</v>
      </c>
      <c r="BT9" s="120">
        <f t="shared" si="12"/>
        <v>0</v>
      </c>
      <c r="BU9" s="120">
        <f t="shared" si="42"/>
        <v>0</v>
      </c>
      <c r="BV9" s="120">
        <f t="shared" si="13"/>
        <v>0</v>
      </c>
      <c r="BW9" s="121">
        <f t="shared" si="14"/>
        <v>0</v>
      </c>
      <c r="BX9" s="121">
        <f t="shared" si="43"/>
        <v>0</v>
      </c>
      <c r="BY9" s="24"/>
      <c r="BZ9" s="125">
        <f t="shared" si="44"/>
        <v>0</v>
      </c>
      <c r="CA9" s="126">
        <f t="shared" si="45"/>
        <v>0</v>
      </c>
      <c r="CB9" s="126">
        <f t="shared" si="46"/>
        <v>0</v>
      </c>
      <c r="CC9" s="126">
        <f t="shared" si="47"/>
        <v>0</v>
      </c>
      <c r="CD9" s="126">
        <f t="shared" si="48"/>
        <v>0</v>
      </c>
      <c r="CE9" s="127" t="str">
        <f t="shared" si="49"/>
        <v/>
      </c>
      <c r="CF9" s="29" t="e">
        <f t="shared" si="15"/>
        <v>#VALUE!</v>
      </c>
      <c r="CG9" s="24" t="str">
        <f t="shared" si="50"/>
        <v xml:space="preserve"> </v>
      </c>
      <c r="CH9" s="29" t="e">
        <f t="shared" si="16"/>
        <v>#VALUE!</v>
      </c>
      <c r="CI9" s="24" t="str">
        <f t="shared" si="51"/>
        <v xml:space="preserve"> </v>
      </c>
      <c r="CJ9" s="29" t="e">
        <f t="shared" si="17"/>
        <v>#VALUE!</v>
      </c>
      <c r="CK9" s="24" t="str">
        <f t="shared" si="52"/>
        <v xml:space="preserve"> </v>
      </c>
      <c r="CM9" s="129" t="e">
        <f t="shared" si="18"/>
        <v>#VALUE!</v>
      </c>
      <c r="CN9" s="84"/>
      <c r="CO9" s="133" t="e">
        <f t="shared" si="19"/>
        <v>#DIV/0!</v>
      </c>
      <c r="CP9" s="133" t="e">
        <f t="shared" si="20"/>
        <v>#DIV/0!</v>
      </c>
      <c r="CQ9" s="133" t="e">
        <f t="shared" si="21"/>
        <v>#DIV/0!</v>
      </c>
      <c r="CR9" s="133" t="e">
        <f t="shared" si="22"/>
        <v>#DIV/0!</v>
      </c>
      <c r="CS9" s="133" t="e">
        <f t="shared" si="23"/>
        <v>#DIV/0!</v>
      </c>
      <c r="CT9" s="133" t="e">
        <f t="shared" si="24"/>
        <v>#DIV/0!</v>
      </c>
      <c r="CU9" s="133" t="e">
        <f t="shared" si="25"/>
        <v>#DIV/0!</v>
      </c>
      <c r="CV9" s="133" t="e">
        <f t="shared" si="26"/>
        <v>#DIV/0!</v>
      </c>
      <c r="CW9" s="133" t="e">
        <f t="shared" si="27"/>
        <v>#DIV/0!</v>
      </c>
      <c r="CX9" s="133" t="e">
        <f t="shared" si="28"/>
        <v>#DIV/0!</v>
      </c>
      <c r="CY9" s="133" t="e">
        <f t="shared" si="29"/>
        <v>#DIV/0!</v>
      </c>
      <c r="CZ9" s="133" t="e">
        <f t="shared" si="30"/>
        <v>#DIV/0!</v>
      </c>
      <c r="DA9" s="133" t="e">
        <f t="shared" si="31"/>
        <v>#DIV/0!</v>
      </c>
      <c r="DB9" s="133" t="e">
        <f t="shared" si="32"/>
        <v>#DIV/0!</v>
      </c>
      <c r="DC9" s="133" t="e">
        <f t="shared" si="33"/>
        <v>#DIV/0!</v>
      </c>
      <c r="DD9" s="133" t="e">
        <f t="shared" si="34"/>
        <v>#DIV/0!</v>
      </c>
      <c r="DE9" s="133" t="e">
        <f t="shared" si="35"/>
        <v>#DIV/0!</v>
      </c>
    </row>
    <row r="10" spans="1:125" ht="16" thickBot="1">
      <c r="A10" s="28"/>
      <c r="B10" s="28"/>
      <c r="C10" s="209">
        <v>8</v>
      </c>
      <c r="D10" s="137"/>
      <c r="E10" s="143"/>
      <c r="F10" s="139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98"/>
      <c r="S10" s="98"/>
      <c r="T10" s="98"/>
      <c r="U10" s="143"/>
      <c r="V10" s="28"/>
      <c r="W10" s="28"/>
      <c r="X10" s="97"/>
      <c r="Y10" s="97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143"/>
      <c r="AL10" s="104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46"/>
      <c r="BB10" s="131">
        <f t="shared" si="36"/>
        <v>0</v>
      </c>
      <c r="BC10" s="119">
        <f t="shared" si="0"/>
        <v>0</v>
      </c>
      <c r="BD10" s="120">
        <f t="shared" si="1"/>
        <v>0</v>
      </c>
      <c r="BE10" s="120">
        <f t="shared" si="37"/>
        <v>0</v>
      </c>
      <c r="BF10" s="120">
        <f t="shared" si="2"/>
        <v>0</v>
      </c>
      <c r="BG10" s="120">
        <f t="shared" si="38"/>
        <v>0</v>
      </c>
      <c r="BH10" s="120">
        <f t="shared" si="3"/>
        <v>0</v>
      </c>
      <c r="BI10" s="120">
        <f t="shared" si="39"/>
        <v>0</v>
      </c>
      <c r="BJ10" s="120">
        <f t="shared" si="4"/>
        <v>0</v>
      </c>
      <c r="BK10" s="120">
        <f t="shared" si="5"/>
        <v>0</v>
      </c>
      <c r="BL10" s="120">
        <f t="shared" si="6"/>
        <v>0</v>
      </c>
      <c r="BM10" s="120">
        <f t="shared" si="7"/>
        <v>0</v>
      </c>
      <c r="BN10" s="120">
        <f t="shared" si="8"/>
        <v>0</v>
      </c>
      <c r="BO10" s="120">
        <f t="shared" si="40"/>
        <v>0</v>
      </c>
      <c r="BP10" s="120">
        <f t="shared" si="9"/>
        <v>0</v>
      </c>
      <c r="BQ10" s="120">
        <f t="shared" si="10"/>
        <v>0</v>
      </c>
      <c r="BR10" s="120">
        <f t="shared" si="41"/>
        <v>0</v>
      </c>
      <c r="BS10" s="120">
        <f t="shared" si="11"/>
        <v>0</v>
      </c>
      <c r="BT10" s="120">
        <f t="shared" si="12"/>
        <v>0</v>
      </c>
      <c r="BU10" s="120">
        <f t="shared" si="42"/>
        <v>0</v>
      </c>
      <c r="BV10" s="120">
        <f t="shared" si="13"/>
        <v>0</v>
      </c>
      <c r="BW10" s="121">
        <f t="shared" si="14"/>
        <v>0</v>
      </c>
      <c r="BX10" s="121">
        <f t="shared" si="43"/>
        <v>0</v>
      </c>
      <c r="BY10" s="24"/>
      <c r="BZ10" s="125">
        <f t="shared" si="44"/>
        <v>0</v>
      </c>
      <c r="CA10" s="126">
        <f t="shared" si="45"/>
        <v>0</v>
      </c>
      <c r="CB10" s="126">
        <f t="shared" si="46"/>
        <v>0</v>
      </c>
      <c r="CC10" s="126">
        <f t="shared" si="47"/>
        <v>0</v>
      </c>
      <c r="CD10" s="126">
        <f t="shared" si="48"/>
        <v>0</v>
      </c>
      <c r="CE10" s="127" t="str">
        <f t="shared" si="49"/>
        <v/>
      </c>
      <c r="CF10" s="29" t="e">
        <f t="shared" si="15"/>
        <v>#VALUE!</v>
      </c>
      <c r="CG10" s="24" t="str">
        <f t="shared" si="50"/>
        <v xml:space="preserve"> </v>
      </c>
      <c r="CH10" s="29" t="e">
        <f t="shared" si="16"/>
        <v>#VALUE!</v>
      </c>
      <c r="CI10" s="24" t="str">
        <f t="shared" si="51"/>
        <v xml:space="preserve"> </v>
      </c>
      <c r="CJ10" s="29" t="e">
        <f t="shared" si="17"/>
        <v>#VALUE!</v>
      </c>
      <c r="CK10" s="24" t="str">
        <f t="shared" si="52"/>
        <v xml:space="preserve"> </v>
      </c>
      <c r="CM10" s="129" t="e">
        <f t="shared" si="18"/>
        <v>#VALUE!</v>
      </c>
      <c r="CN10" s="84"/>
      <c r="CO10" s="133" t="e">
        <f t="shared" si="19"/>
        <v>#DIV/0!</v>
      </c>
      <c r="CP10" s="133" t="e">
        <f t="shared" si="20"/>
        <v>#DIV/0!</v>
      </c>
      <c r="CQ10" s="133" t="e">
        <f t="shared" si="21"/>
        <v>#DIV/0!</v>
      </c>
      <c r="CR10" s="133" t="e">
        <f t="shared" si="22"/>
        <v>#DIV/0!</v>
      </c>
      <c r="CS10" s="133" t="e">
        <f t="shared" si="23"/>
        <v>#DIV/0!</v>
      </c>
      <c r="CT10" s="133" t="e">
        <f t="shared" si="24"/>
        <v>#DIV/0!</v>
      </c>
      <c r="CU10" s="133" t="e">
        <f t="shared" si="25"/>
        <v>#DIV/0!</v>
      </c>
      <c r="CV10" s="133" t="e">
        <f t="shared" si="26"/>
        <v>#DIV/0!</v>
      </c>
      <c r="CW10" s="133" t="e">
        <f t="shared" si="27"/>
        <v>#DIV/0!</v>
      </c>
      <c r="CX10" s="133" t="e">
        <f t="shared" si="28"/>
        <v>#DIV/0!</v>
      </c>
      <c r="CY10" s="133" t="e">
        <f t="shared" si="29"/>
        <v>#DIV/0!</v>
      </c>
      <c r="CZ10" s="133" t="e">
        <f t="shared" si="30"/>
        <v>#DIV/0!</v>
      </c>
      <c r="DA10" s="133" t="e">
        <f t="shared" si="31"/>
        <v>#DIV/0!</v>
      </c>
      <c r="DB10" s="133" t="e">
        <f t="shared" si="32"/>
        <v>#DIV/0!</v>
      </c>
      <c r="DC10" s="133" t="e">
        <f t="shared" si="33"/>
        <v>#DIV/0!</v>
      </c>
      <c r="DD10" s="133" t="e">
        <f t="shared" si="34"/>
        <v>#DIV/0!</v>
      </c>
      <c r="DE10" s="133" t="e">
        <f t="shared" si="35"/>
        <v>#DIV/0!</v>
      </c>
    </row>
    <row r="11" spans="1:125" ht="16" thickBot="1">
      <c r="A11" s="28"/>
      <c r="B11" s="28"/>
      <c r="C11" s="209">
        <v>9</v>
      </c>
      <c r="D11" s="137"/>
      <c r="E11" s="143"/>
      <c r="F11" s="139"/>
      <c r="G11" s="28"/>
      <c r="H11" s="97"/>
      <c r="I11" s="97"/>
      <c r="J11" s="28"/>
      <c r="K11" s="28"/>
      <c r="L11" s="28"/>
      <c r="M11" s="28"/>
      <c r="N11" s="28"/>
      <c r="O11" s="28"/>
      <c r="P11" s="28"/>
      <c r="Q11" s="28"/>
      <c r="R11" s="98"/>
      <c r="S11" s="98"/>
      <c r="T11" s="98"/>
      <c r="U11" s="143"/>
      <c r="V11" s="28"/>
      <c r="W11" s="97"/>
      <c r="X11" s="97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143"/>
      <c r="AL11" s="104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46"/>
      <c r="BB11" s="131">
        <f t="shared" si="36"/>
        <v>0</v>
      </c>
      <c r="BC11" s="119">
        <f t="shared" si="0"/>
        <v>0</v>
      </c>
      <c r="BD11" s="120">
        <f t="shared" si="1"/>
        <v>0</v>
      </c>
      <c r="BE11" s="120">
        <f t="shared" si="37"/>
        <v>0</v>
      </c>
      <c r="BF11" s="120">
        <f t="shared" si="2"/>
        <v>0</v>
      </c>
      <c r="BG11" s="120">
        <f t="shared" si="38"/>
        <v>0</v>
      </c>
      <c r="BH11" s="120">
        <f t="shared" si="3"/>
        <v>0</v>
      </c>
      <c r="BI11" s="120">
        <f t="shared" si="39"/>
        <v>0</v>
      </c>
      <c r="BJ11" s="120">
        <f t="shared" si="4"/>
        <v>0</v>
      </c>
      <c r="BK11" s="120">
        <f t="shared" si="5"/>
        <v>0</v>
      </c>
      <c r="BL11" s="120">
        <f t="shared" si="6"/>
        <v>0</v>
      </c>
      <c r="BM11" s="120">
        <f t="shared" si="7"/>
        <v>0</v>
      </c>
      <c r="BN11" s="120">
        <f t="shared" si="8"/>
        <v>0</v>
      </c>
      <c r="BO11" s="120">
        <f t="shared" si="40"/>
        <v>0</v>
      </c>
      <c r="BP11" s="120">
        <f t="shared" si="9"/>
        <v>0</v>
      </c>
      <c r="BQ11" s="120">
        <f t="shared" si="10"/>
        <v>0</v>
      </c>
      <c r="BR11" s="120">
        <f t="shared" si="41"/>
        <v>0</v>
      </c>
      <c r="BS11" s="120">
        <f t="shared" si="11"/>
        <v>0</v>
      </c>
      <c r="BT11" s="120">
        <f t="shared" si="12"/>
        <v>0</v>
      </c>
      <c r="BU11" s="120">
        <f t="shared" si="42"/>
        <v>0</v>
      </c>
      <c r="BV11" s="120">
        <f t="shared" si="13"/>
        <v>0</v>
      </c>
      <c r="BW11" s="121">
        <f t="shared" si="14"/>
        <v>0</v>
      </c>
      <c r="BX11" s="121">
        <f t="shared" si="43"/>
        <v>0</v>
      </c>
      <c r="BY11" s="24"/>
      <c r="BZ11" s="125">
        <f t="shared" si="44"/>
        <v>0</v>
      </c>
      <c r="CA11" s="126">
        <f t="shared" si="45"/>
        <v>0</v>
      </c>
      <c r="CB11" s="126">
        <f t="shared" si="46"/>
        <v>0</v>
      </c>
      <c r="CC11" s="126">
        <f t="shared" si="47"/>
        <v>0</v>
      </c>
      <c r="CD11" s="126">
        <f t="shared" si="48"/>
        <v>0</v>
      </c>
      <c r="CE11" s="127" t="str">
        <f t="shared" si="49"/>
        <v/>
      </c>
      <c r="CF11" s="29" t="e">
        <f t="shared" si="15"/>
        <v>#VALUE!</v>
      </c>
      <c r="CG11" s="24" t="str">
        <f t="shared" si="50"/>
        <v xml:space="preserve"> </v>
      </c>
      <c r="CH11" s="29" t="e">
        <f t="shared" si="16"/>
        <v>#VALUE!</v>
      </c>
      <c r="CI11" s="24" t="str">
        <f t="shared" si="51"/>
        <v xml:space="preserve"> </v>
      </c>
      <c r="CJ11" s="29" t="e">
        <f t="shared" si="17"/>
        <v>#VALUE!</v>
      </c>
      <c r="CK11" s="24" t="str">
        <f t="shared" si="52"/>
        <v xml:space="preserve"> </v>
      </c>
      <c r="CM11" s="129" t="e">
        <f t="shared" si="18"/>
        <v>#VALUE!</v>
      </c>
      <c r="CN11" s="84"/>
      <c r="CO11" s="133" t="e">
        <f t="shared" si="19"/>
        <v>#DIV/0!</v>
      </c>
      <c r="CP11" s="133" t="e">
        <f t="shared" si="20"/>
        <v>#DIV/0!</v>
      </c>
      <c r="CQ11" s="133" t="e">
        <f t="shared" si="21"/>
        <v>#DIV/0!</v>
      </c>
      <c r="CR11" s="133" t="e">
        <f t="shared" si="22"/>
        <v>#DIV/0!</v>
      </c>
      <c r="CS11" s="133" t="e">
        <f t="shared" si="23"/>
        <v>#DIV/0!</v>
      </c>
      <c r="CT11" s="133" t="e">
        <f t="shared" si="24"/>
        <v>#DIV/0!</v>
      </c>
      <c r="CU11" s="133" t="e">
        <f t="shared" si="25"/>
        <v>#DIV/0!</v>
      </c>
      <c r="CV11" s="133" t="e">
        <f t="shared" si="26"/>
        <v>#DIV/0!</v>
      </c>
      <c r="CW11" s="133" t="e">
        <f t="shared" si="27"/>
        <v>#DIV/0!</v>
      </c>
      <c r="CX11" s="133" t="e">
        <f t="shared" si="28"/>
        <v>#DIV/0!</v>
      </c>
      <c r="CY11" s="133" t="e">
        <f t="shared" si="29"/>
        <v>#DIV/0!</v>
      </c>
      <c r="CZ11" s="133" t="e">
        <f t="shared" si="30"/>
        <v>#DIV/0!</v>
      </c>
      <c r="DA11" s="133" t="e">
        <f t="shared" si="31"/>
        <v>#DIV/0!</v>
      </c>
      <c r="DB11" s="133" t="e">
        <f t="shared" si="32"/>
        <v>#DIV/0!</v>
      </c>
      <c r="DC11" s="133" t="e">
        <f t="shared" si="33"/>
        <v>#DIV/0!</v>
      </c>
      <c r="DD11" s="133" t="e">
        <f t="shared" si="34"/>
        <v>#DIV/0!</v>
      </c>
      <c r="DE11" s="133" t="e">
        <f t="shared" si="35"/>
        <v>#DIV/0!</v>
      </c>
    </row>
    <row r="12" spans="1:125" ht="16" thickBot="1">
      <c r="A12" s="28"/>
      <c r="B12" s="28"/>
      <c r="C12" s="209">
        <v>10</v>
      </c>
      <c r="D12" s="137"/>
      <c r="E12" s="143"/>
      <c r="F12" s="139"/>
      <c r="G12" s="97"/>
      <c r="H12" s="97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43"/>
      <c r="V12" s="97"/>
      <c r="W12" s="97"/>
      <c r="X12" s="97"/>
      <c r="Y12" s="97"/>
      <c r="Z12" s="97"/>
      <c r="AA12" s="97"/>
      <c r="AB12" s="28"/>
      <c r="AC12" s="28"/>
      <c r="AD12" s="28"/>
      <c r="AE12" s="28"/>
      <c r="AF12" s="28"/>
      <c r="AG12" s="28"/>
      <c r="AH12" s="28"/>
      <c r="AI12" s="28"/>
      <c r="AJ12" s="28"/>
      <c r="AK12" s="143"/>
      <c r="AL12" s="104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46"/>
      <c r="BB12" s="131">
        <f t="shared" si="36"/>
        <v>0</v>
      </c>
      <c r="BC12" s="119">
        <f t="shared" si="0"/>
        <v>0</v>
      </c>
      <c r="BD12" s="120">
        <f t="shared" si="1"/>
        <v>0</v>
      </c>
      <c r="BE12" s="120">
        <f t="shared" si="37"/>
        <v>0</v>
      </c>
      <c r="BF12" s="120">
        <f t="shared" si="2"/>
        <v>0</v>
      </c>
      <c r="BG12" s="120">
        <f t="shared" si="38"/>
        <v>0</v>
      </c>
      <c r="BH12" s="120">
        <f t="shared" si="3"/>
        <v>0</v>
      </c>
      <c r="BI12" s="120">
        <f t="shared" si="39"/>
        <v>0</v>
      </c>
      <c r="BJ12" s="120">
        <f t="shared" si="4"/>
        <v>0</v>
      </c>
      <c r="BK12" s="120">
        <f t="shared" si="5"/>
        <v>0</v>
      </c>
      <c r="BL12" s="120">
        <f t="shared" si="6"/>
        <v>0</v>
      </c>
      <c r="BM12" s="120">
        <f t="shared" si="7"/>
        <v>0</v>
      </c>
      <c r="BN12" s="120">
        <f t="shared" si="8"/>
        <v>0</v>
      </c>
      <c r="BO12" s="120">
        <f t="shared" si="40"/>
        <v>0</v>
      </c>
      <c r="BP12" s="120">
        <f t="shared" si="9"/>
        <v>0</v>
      </c>
      <c r="BQ12" s="120">
        <f t="shared" si="10"/>
        <v>0</v>
      </c>
      <c r="BR12" s="120">
        <f t="shared" si="41"/>
        <v>0</v>
      </c>
      <c r="BS12" s="120">
        <f t="shared" si="11"/>
        <v>0</v>
      </c>
      <c r="BT12" s="120">
        <f t="shared" si="12"/>
        <v>0</v>
      </c>
      <c r="BU12" s="120">
        <f t="shared" si="42"/>
        <v>0</v>
      </c>
      <c r="BV12" s="120">
        <f t="shared" si="13"/>
        <v>0</v>
      </c>
      <c r="BW12" s="121">
        <f t="shared" si="14"/>
        <v>0</v>
      </c>
      <c r="BX12" s="121">
        <f t="shared" si="43"/>
        <v>0</v>
      </c>
      <c r="BY12" s="24"/>
      <c r="BZ12" s="125">
        <f t="shared" si="44"/>
        <v>0</v>
      </c>
      <c r="CA12" s="126">
        <f t="shared" si="45"/>
        <v>0</v>
      </c>
      <c r="CB12" s="126">
        <f t="shared" si="46"/>
        <v>0</v>
      </c>
      <c r="CC12" s="126">
        <f t="shared" si="47"/>
        <v>0</v>
      </c>
      <c r="CD12" s="126">
        <f t="shared" si="48"/>
        <v>0</v>
      </c>
      <c r="CE12" s="127" t="str">
        <f t="shared" si="49"/>
        <v/>
      </c>
      <c r="CF12" s="29" t="e">
        <f t="shared" si="15"/>
        <v>#VALUE!</v>
      </c>
      <c r="CG12" s="24" t="str">
        <f t="shared" si="50"/>
        <v xml:space="preserve"> </v>
      </c>
      <c r="CH12" s="29" t="e">
        <f t="shared" si="16"/>
        <v>#VALUE!</v>
      </c>
      <c r="CI12" s="24" t="str">
        <f t="shared" si="51"/>
        <v xml:space="preserve"> </v>
      </c>
      <c r="CJ12" s="29" t="e">
        <f t="shared" si="17"/>
        <v>#VALUE!</v>
      </c>
      <c r="CK12" s="24" t="str">
        <f t="shared" si="52"/>
        <v xml:space="preserve"> </v>
      </c>
      <c r="CM12" s="129" t="e">
        <f t="shared" si="18"/>
        <v>#VALUE!</v>
      </c>
      <c r="CN12" s="84"/>
      <c r="CO12" s="133" t="e">
        <f t="shared" si="19"/>
        <v>#DIV/0!</v>
      </c>
      <c r="CP12" s="133" t="e">
        <f t="shared" si="20"/>
        <v>#DIV/0!</v>
      </c>
      <c r="CQ12" s="133" t="e">
        <f t="shared" si="21"/>
        <v>#DIV/0!</v>
      </c>
      <c r="CR12" s="133" t="e">
        <f t="shared" si="22"/>
        <v>#DIV/0!</v>
      </c>
      <c r="CS12" s="133" t="e">
        <f t="shared" si="23"/>
        <v>#DIV/0!</v>
      </c>
      <c r="CT12" s="133" t="e">
        <f t="shared" si="24"/>
        <v>#DIV/0!</v>
      </c>
      <c r="CU12" s="133" t="e">
        <f t="shared" si="25"/>
        <v>#DIV/0!</v>
      </c>
      <c r="CV12" s="133" t="e">
        <f t="shared" si="26"/>
        <v>#DIV/0!</v>
      </c>
      <c r="CW12" s="133" t="e">
        <f t="shared" si="27"/>
        <v>#DIV/0!</v>
      </c>
      <c r="CX12" s="133" t="e">
        <f t="shared" si="28"/>
        <v>#DIV/0!</v>
      </c>
      <c r="CY12" s="133" t="e">
        <f t="shared" si="29"/>
        <v>#DIV/0!</v>
      </c>
      <c r="CZ12" s="133" t="e">
        <f t="shared" si="30"/>
        <v>#DIV/0!</v>
      </c>
      <c r="DA12" s="133" t="e">
        <f t="shared" si="31"/>
        <v>#DIV/0!</v>
      </c>
      <c r="DB12" s="133" t="e">
        <f t="shared" si="32"/>
        <v>#DIV/0!</v>
      </c>
      <c r="DC12" s="133" t="e">
        <f t="shared" si="33"/>
        <v>#DIV/0!</v>
      </c>
      <c r="DD12" s="133" t="e">
        <f t="shared" si="34"/>
        <v>#DIV/0!</v>
      </c>
      <c r="DE12" s="133" t="e">
        <f t="shared" si="35"/>
        <v>#DIV/0!</v>
      </c>
    </row>
    <row r="13" spans="1:125" ht="16" thickBot="1">
      <c r="A13" s="28"/>
      <c r="B13" s="28"/>
      <c r="C13" s="209">
        <v>11</v>
      </c>
      <c r="D13" s="137"/>
      <c r="E13" s="143"/>
      <c r="F13" s="139"/>
      <c r="G13" s="28"/>
      <c r="H13" s="101"/>
      <c r="I13" s="97"/>
      <c r="J13" s="97"/>
      <c r="K13" s="97"/>
      <c r="L13" s="28"/>
      <c r="M13" s="28"/>
      <c r="N13" s="28"/>
      <c r="O13" s="28"/>
      <c r="P13" s="28"/>
      <c r="Q13" s="28"/>
      <c r="R13" s="28"/>
      <c r="S13" s="28"/>
      <c r="T13" s="28"/>
      <c r="U13" s="143"/>
      <c r="V13" s="28"/>
      <c r="W13" s="28"/>
      <c r="X13" s="101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143"/>
      <c r="AL13" s="104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46"/>
      <c r="BB13" s="131">
        <f t="shared" si="36"/>
        <v>0</v>
      </c>
      <c r="BC13" s="119">
        <f t="shared" si="0"/>
        <v>0</v>
      </c>
      <c r="BD13" s="120">
        <f t="shared" si="1"/>
        <v>0</v>
      </c>
      <c r="BE13" s="120">
        <f t="shared" si="37"/>
        <v>0</v>
      </c>
      <c r="BF13" s="120">
        <f t="shared" si="2"/>
        <v>0</v>
      </c>
      <c r="BG13" s="120">
        <f t="shared" si="38"/>
        <v>0</v>
      </c>
      <c r="BH13" s="120">
        <f t="shared" si="3"/>
        <v>0</v>
      </c>
      <c r="BI13" s="120">
        <f t="shared" si="39"/>
        <v>0</v>
      </c>
      <c r="BJ13" s="120">
        <f t="shared" si="4"/>
        <v>0</v>
      </c>
      <c r="BK13" s="120">
        <f t="shared" si="5"/>
        <v>0</v>
      </c>
      <c r="BL13" s="120">
        <f t="shared" si="6"/>
        <v>0</v>
      </c>
      <c r="BM13" s="120">
        <f t="shared" si="7"/>
        <v>0</v>
      </c>
      <c r="BN13" s="120">
        <f t="shared" si="8"/>
        <v>0</v>
      </c>
      <c r="BO13" s="120">
        <f t="shared" si="40"/>
        <v>0</v>
      </c>
      <c r="BP13" s="120">
        <f t="shared" si="9"/>
        <v>0</v>
      </c>
      <c r="BQ13" s="120">
        <f t="shared" si="10"/>
        <v>0</v>
      </c>
      <c r="BR13" s="120">
        <f t="shared" si="41"/>
        <v>0</v>
      </c>
      <c r="BS13" s="120">
        <f t="shared" si="11"/>
        <v>0</v>
      </c>
      <c r="BT13" s="120">
        <f t="shared" si="12"/>
        <v>0</v>
      </c>
      <c r="BU13" s="120">
        <f t="shared" si="42"/>
        <v>0</v>
      </c>
      <c r="BV13" s="120">
        <f t="shared" si="13"/>
        <v>0</v>
      </c>
      <c r="BW13" s="121">
        <f t="shared" si="14"/>
        <v>0</v>
      </c>
      <c r="BX13" s="121">
        <f t="shared" si="43"/>
        <v>0</v>
      </c>
      <c r="BY13" s="24"/>
      <c r="BZ13" s="125">
        <f t="shared" si="44"/>
        <v>0</v>
      </c>
      <c r="CA13" s="126">
        <f t="shared" si="45"/>
        <v>0</v>
      </c>
      <c r="CB13" s="126">
        <f t="shared" si="46"/>
        <v>0</v>
      </c>
      <c r="CC13" s="126">
        <f t="shared" si="47"/>
        <v>0</v>
      </c>
      <c r="CD13" s="126">
        <f t="shared" si="48"/>
        <v>0</v>
      </c>
      <c r="CE13" s="127" t="str">
        <f t="shared" si="49"/>
        <v/>
      </c>
      <c r="CF13" s="29" t="e">
        <f t="shared" si="15"/>
        <v>#VALUE!</v>
      </c>
      <c r="CG13" s="24" t="str">
        <f t="shared" si="50"/>
        <v xml:space="preserve"> </v>
      </c>
      <c r="CH13" s="29" t="e">
        <f t="shared" si="16"/>
        <v>#VALUE!</v>
      </c>
      <c r="CI13" s="24" t="str">
        <f t="shared" si="51"/>
        <v xml:space="preserve"> </v>
      </c>
      <c r="CJ13" s="29" t="e">
        <f t="shared" si="17"/>
        <v>#VALUE!</v>
      </c>
      <c r="CK13" s="24" t="str">
        <f t="shared" si="52"/>
        <v xml:space="preserve"> </v>
      </c>
      <c r="CM13" s="129" t="e">
        <f t="shared" si="18"/>
        <v>#VALUE!</v>
      </c>
      <c r="CN13" s="84"/>
      <c r="CO13" s="133" t="e">
        <f t="shared" si="19"/>
        <v>#DIV/0!</v>
      </c>
      <c r="CP13" s="133" t="e">
        <f t="shared" si="20"/>
        <v>#DIV/0!</v>
      </c>
      <c r="CQ13" s="133" t="e">
        <f t="shared" si="21"/>
        <v>#DIV/0!</v>
      </c>
      <c r="CR13" s="133" t="e">
        <f t="shared" si="22"/>
        <v>#DIV/0!</v>
      </c>
      <c r="CS13" s="133" t="e">
        <f t="shared" si="23"/>
        <v>#DIV/0!</v>
      </c>
      <c r="CT13" s="133" t="e">
        <f t="shared" si="24"/>
        <v>#DIV/0!</v>
      </c>
      <c r="CU13" s="133" t="e">
        <f t="shared" si="25"/>
        <v>#DIV/0!</v>
      </c>
      <c r="CV13" s="133" t="e">
        <f t="shared" si="26"/>
        <v>#DIV/0!</v>
      </c>
      <c r="CW13" s="133" t="e">
        <f t="shared" si="27"/>
        <v>#DIV/0!</v>
      </c>
      <c r="CX13" s="133" t="e">
        <f t="shared" si="28"/>
        <v>#DIV/0!</v>
      </c>
      <c r="CY13" s="133" t="e">
        <f t="shared" si="29"/>
        <v>#DIV/0!</v>
      </c>
      <c r="CZ13" s="133" t="e">
        <f t="shared" si="30"/>
        <v>#DIV/0!</v>
      </c>
      <c r="DA13" s="133" t="e">
        <f t="shared" si="31"/>
        <v>#DIV/0!</v>
      </c>
      <c r="DB13" s="133" t="e">
        <f t="shared" si="32"/>
        <v>#DIV/0!</v>
      </c>
      <c r="DC13" s="133" t="e">
        <f t="shared" si="33"/>
        <v>#DIV/0!</v>
      </c>
      <c r="DD13" s="133" t="e">
        <f t="shared" si="34"/>
        <v>#DIV/0!</v>
      </c>
      <c r="DE13" s="133" t="e">
        <f t="shared" si="35"/>
        <v>#DIV/0!</v>
      </c>
    </row>
    <row r="14" spans="1:125" ht="16" thickBot="1">
      <c r="A14" s="28"/>
      <c r="B14" s="28"/>
      <c r="C14" s="209">
        <v>12</v>
      </c>
      <c r="D14" s="137"/>
      <c r="E14" s="143"/>
      <c r="F14" s="139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43"/>
      <c r="V14" s="28"/>
      <c r="W14" s="28"/>
      <c r="X14" s="97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143"/>
      <c r="AL14" s="104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46"/>
      <c r="BB14" s="131">
        <f t="shared" si="36"/>
        <v>0</v>
      </c>
      <c r="BC14" s="119">
        <f t="shared" si="0"/>
        <v>0</v>
      </c>
      <c r="BD14" s="120">
        <f t="shared" si="1"/>
        <v>0</v>
      </c>
      <c r="BE14" s="120">
        <f t="shared" si="37"/>
        <v>0</v>
      </c>
      <c r="BF14" s="120">
        <f t="shared" si="2"/>
        <v>0</v>
      </c>
      <c r="BG14" s="120">
        <f t="shared" si="38"/>
        <v>0</v>
      </c>
      <c r="BH14" s="120">
        <f t="shared" si="3"/>
        <v>0</v>
      </c>
      <c r="BI14" s="120">
        <f t="shared" si="39"/>
        <v>0</v>
      </c>
      <c r="BJ14" s="120">
        <f t="shared" si="4"/>
        <v>0</v>
      </c>
      <c r="BK14" s="120">
        <f t="shared" si="5"/>
        <v>0</v>
      </c>
      <c r="BL14" s="120">
        <f t="shared" si="6"/>
        <v>0</v>
      </c>
      <c r="BM14" s="120">
        <f t="shared" si="7"/>
        <v>0</v>
      </c>
      <c r="BN14" s="120">
        <f t="shared" si="8"/>
        <v>0</v>
      </c>
      <c r="BO14" s="120">
        <f t="shared" si="40"/>
        <v>0</v>
      </c>
      <c r="BP14" s="120">
        <f t="shared" si="9"/>
        <v>0</v>
      </c>
      <c r="BQ14" s="120">
        <f t="shared" si="10"/>
        <v>0</v>
      </c>
      <c r="BR14" s="120">
        <f t="shared" si="41"/>
        <v>0</v>
      </c>
      <c r="BS14" s="120">
        <f t="shared" si="11"/>
        <v>0</v>
      </c>
      <c r="BT14" s="120">
        <f t="shared" si="12"/>
        <v>0</v>
      </c>
      <c r="BU14" s="120">
        <f t="shared" si="42"/>
        <v>0</v>
      </c>
      <c r="BV14" s="120">
        <f t="shared" si="13"/>
        <v>0</v>
      </c>
      <c r="BW14" s="121">
        <f t="shared" si="14"/>
        <v>0</v>
      </c>
      <c r="BX14" s="121">
        <f t="shared" si="43"/>
        <v>0</v>
      </c>
      <c r="BY14" s="24"/>
      <c r="BZ14" s="125">
        <f t="shared" si="44"/>
        <v>0</v>
      </c>
      <c r="CA14" s="126">
        <f t="shared" si="45"/>
        <v>0</v>
      </c>
      <c r="CB14" s="126">
        <f t="shared" si="46"/>
        <v>0</v>
      </c>
      <c r="CC14" s="126">
        <f t="shared" si="47"/>
        <v>0</v>
      </c>
      <c r="CD14" s="126">
        <f t="shared" si="48"/>
        <v>0</v>
      </c>
      <c r="CE14" s="127" t="str">
        <f t="shared" si="49"/>
        <v/>
      </c>
      <c r="CF14" s="29" t="e">
        <f t="shared" si="15"/>
        <v>#VALUE!</v>
      </c>
      <c r="CG14" s="24" t="str">
        <f t="shared" si="50"/>
        <v xml:space="preserve"> </v>
      </c>
      <c r="CH14" s="29" t="e">
        <f t="shared" si="16"/>
        <v>#VALUE!</v>
      </c>
      <c r="CI14" s="24" t="str">
        <f t="shared" si="51"/>
        <v xml:space="preserve"> </v>
      </c>
      <c r="CJ14" s="29" t="e">
        <f t="shared" si="17"/>
        <v>#VALUE!</v>
      </c>
      <c r="CK14" s="24" t="str">
        <f t="shared" si="52"/>
        <v xml:space="preserve"> </v>
      </c>
      <c r="CM14" s="129" t="e">
        <f t="shared" si="18"/>
        <v>#VALUE!</v>
      </c>
      <c r="CN14" s="84"/>
      <c r="CO14" s="133" t="e">
        <f t="shared" si="19"/>
        <v>#DIV/0!</v>
      </c>
      <c r="CP14" s="133" t="e">
        <f t="shared" si="20"/>
        <v>#DIV/0!</v>
      </c>
      <c r="CQ14" s="133" t="e">
        <f t="shared" si="21"/>
        <v>#DIV/0!</v>
      </c>
      <c r="CR14" s="133" t="e">
        <f t="shared" si="22"/>
        <v>#DIV/0!</v>
      </c>
      <c r="CS14" s="133" t="e">
        <f t="shared" si="23"/>
        <v>#DIV/0!</v>
      </c>
      <c r="CT14" s="133" t="e">
        <f t="shared" si="24"/>
        <v>#DIV/0!</v>
      </c>
      <c r="CU14" s="133" t="e">
        <f t="shared" si="25"/>
        <v>#DIV/0!</v>
      </c>
      <c r="CV14" s="133" t="e">
        <f t="shared" si="26"/>
        <v>#DIV/0!</v>
      </c>
      <c r="CW14" s="133" t="e">
        <f t="shared" si="27"/>
        <v>#DIV/0!</v>
      </c>
      <c r="CX14" s="133" t="e">
        <f t="shared" si="28"/>
        <v>#DIV/0!</v>
      </c>
      <c r="CY14" s="133" t="e">
        <f t="shared" si="29"/>
        <v>#DIV/0!</v>
      </c>
      <c r="CZ14" s="133" t="e">
        <f t="shared" si="30"/>
        <v>#DIV/0!</v>
      </c>
      <c r="DA14" s="133" t="e">
        <f t="shared" si="31"/>
        <v>#DIV/0!</v>
      </c>
      <c r="DB14" s="133" t="e">
        <f t="shared" si="32"/>
        <v>#DIV/0!</v>
      </c>
      <c r="DC14" s="133" t="e">
        <f t="shared" si="33"/>
        <v>#DIV/0!</v>
      </c>
      <c r="DD14" s="133" t="e">
        <f t="shared" si="34"/>
        <v>#DIV/0!</v>
      </c>
      <c r="DE14" s="133" t="e">
        <f t="shared" si="35"/>
        <v>#DIV/0!</v>
      </c>
    </row>
    <row r="15" spans="1:125" ht="16" thickBot="1">
      <c r="A15" s="28"/>
      <c r="B15" s="28"/>
      <c r="C15" s="209">
        <v>13</v>
      </c>
      <c r="D15" s="137"/>
      <c r="E15" s="143"/>
      <c r="F15" s="139"/>
      <c r="G15" s="97"/>
      <c r="H15" s="97"/>
      <c r="I15" s="97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43"/>
      <c r="V15" s="28"/>
      <c r="W15" s="97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143"/>
      <c r="AL15" s="104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46"/>
      <c r="BB15" s="131">
        <f t="shared" si="36"/>
        <v>0</v>
      </c>
      <c r="BC15" s="119">
        <f t="shared" si="0"/>
        <v>0</v>
      </c>
      <c r="BD15" s="120">
        <f t="shared" si="1"/>
        <v>0</v>
      </c>
      <c r="BE15" s="120">
        <f t="shared" si="37"/>
        <v>0</v>
      </c>
      <c r="BF15" s="120">
        <f t="shared" si="2"/>
        <v>0</v>
      </c>
      <c r="BG15" s="120">
        <f t="shared" si="38"/>
        <v>0</v>
      </c>
      <c r="BH15" s="120">
        <f t="shared" si="3"/>
        <v>0</v>
      </c>
      <c r="BI15" s="120">
        <f t="shared" si="39"/>
        <v>0</v>
      </c>
      <c r="BJ15" s="120">
        <f t="shared" si="4"/>
        <v>0</v>
      </c>
      <c r="BK15" s="120">
        <f t="shared" si="5"/>
        <v>0</v>
      </c>
      <c r="BL15" s="120">
        <f t="shared" si="6"/>
        <v>0</v>
      </c>
      <c r="BM15" s="120">
        <f t="shared" si="7"/>
        <v>0</v>
      </c>
      <c r="BN15" s="120">
        <f t="shared" si="8"/>
        <v>0</v>
      </c>
      <c r="BO15" s="120">
        <f t="shared" si="40"/>
        <v>0</v>
      </c>
      <c r="BP15" s="120">
        <f t="shared" si="9"/>
        <v>0</v>
      </c>
      <c r="BQ15" s="120">
        <f t="shared" si="10"/>
        <v>0</v>
      </c>
      <c r="BR15" s="120">
        <f t="shared" si="41"/>
        <v>0</v>
      </c>
      <c r="BS15" s="120">
        <f t="shared" si="11"/>
        <v>0</v>
      </c>
      <c r="BT15" s="120">
        <f t="shared" si="12"/>
        <v>0</v>
      </c>
      <c r="BU15" s="120">
        <f t="shared" si="42"/>
        <v>0</v>
      </c>
      <c r="BV15" s="120">
        <f t="shared" si="13"/>
        <v>0</v>
      </c>
      <c r="BW15" s="121">
        <f t="shared" si="14"/>
        <v>0</v>
      </c>
      <c r="BX15" s="121">
        <f t="shared" si="43"/>
        <v>0</v>
      </c>
      <c r="BY15" s="24"/>
      <c r="BZ15" s="125">
        <f t="shared" si="44"/>
        <v>0</v>
      </c>
      <c r="CA15" s="126">
        <f t="shared" si="45"/>
        <v>0</v>
      </c>
      <c r="CB15" s="126">
        <f t="shared" si="46"/>
        <v>0</v>
      </c>
      <c r="CC15" s="126">
        <f t="shared" si="47"/>
        <v>0</v>
      </c>
      <c r="CD15" s="126">
        <f t="shared" si="48"/>
        <v>0</v>
      </c>
      <c r="CE15" s="127" t="str">
        <f t="shared" si="49"/>
        <v/>
      </c>
      <c r="CF15" s="29" t="e">
        <f t="shared" si="15"/>
        <v>#VALUE!</v>
      </c>
      <c r="CG15" s="24" t="str">
        <f t="shared" si="50"/>
        <v xml:space="preserve"> </v>
      </c>
      <c r="CH15" s="29" t="e">
        <f t="shared" si="16"/>
        <v>#VALUE!</v>
      </c>
      <c r="CI15" s="24" t="str">
        <f t="shared" si="51"/>
        <v xml:space="preserve"> </v>
      </c>
      <c r="CJ15" s="29" t="e">
        <f t="shared" si="17"/>
        <v>#VALUE!</v>
      </c>
      <c r="CK15" s="24" t="str">
        <f t="shared" si="52"/>
        <v xml:space="preserve"> </v>
      </c>
      <c r="CM15" s="129" t="e">
        <f t="shared" si="18"/>
        <v>#VALUE!</v>
      </c>
      <c r="CN15" s="84"/>
      <c r="CO15" s="133" t="e">
        <f t="shared" si="19"/>
        <v>#DIV/0!</v>
      </c>
      <c r="CP15" s="133" t="e">
        <f t="shared" si="20"/>
        <v>#DIV/0!</v>
      </c>
      <c r="CQ15" s="133" t="e">
        <f t="shared" si="21"/>
        <v>#DIV/0!</v>
      </c>
      <c r="CR15" s="133" t="e">
        <f t="shared" si="22"/>
        <v>#DIV/0!</v>
      </c>
      <c r="CS15" s="133" t="e">
        <f t="shared" si="23"/>
        <v>#DIV/0!</v>
      </c>
      <c r="CT15" s="133" t="e">
        <f t="shared" si="24"/>
        <v>#DIV/0!</v>
      </c>
      <c r="CU15" s="133" t="e">
        <f t="shared" si="25"/>
        <v>#DIV/0!</v>
      </c>
      <c r="CV15" s="133" t="e">
        <f t="shared" si="26"/>
        <v>#DIV/0!</v>
      </c>
      <c r="CW15" s="133" t="e">
        <f t="shared" si="27"/>
        <v>#DIV/0!</v>
      </c>
      <c r="CX15" s="133" t="e">
        <f t="shared" si="28"/>
        <v>#DIV/0!</v>
      </c>
      <c r="CY15" s="133" t="e">
        <f t="shared" si="29"/>
        <v>#DIV/0!</v>
      </c>
      <c r="CZ15" s="133" t="e">
        <f t="shared" si="30"/>
        <v>#DIV/0!</v>
      </c>
      <c r="DA15" s="133" t="e">
        <f t="shared" si="31"/>
        <v>#DIV/0!</v>
      </c>
      <c r="DB15" s="133" t="e">
        <f t="shared" si="32"/>
        <v>#DIV/0!</v>
      </c>
      <c r="DC15" s="133" t="e">
        <f t="shared" si="33"/>
        <v>#DIV/0!</v>
      </c>
      <c r="DD15" s="133" t="e">
        <f t="shared" si="34"/>
        <v>#DIV/0!</v>
      </c>
      <c r="DE15" s="133" t="e">
        <f t="shared" si="35"/>
        <v>#DIV/0!</v>
      </c>
    </row>
    <row r="16" spans="1:125" ht="16" thickBot="1">
      <c r="A16" s="28"/>
      <c r="B16" s="28"/>
      <c r="C16" s="209">
        <v>14</v>
      </c>
      <c r="D16" s="137"/>
      <c r="E16" s="143"/>
      <c r="F16" s="140"/>
      <c r="G16" s="97"/>
      <c r="H16" s="97"/>
      <c r="I16" s="97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43"/>
      <c r="V16" s="97"/>
      <c r="W16" s="97"/>
      <c r="X16" s="97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143"/>
      <c r="AL16" s="104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46"/>
      <c r="BB16" s="131">
        <f t="shared" si="36"/>
        <v>0</v>
      </c>
      <c r="BC16" s="119">
        <f t="shared" si="0"/>
        <v>0</v>
      </c>
      <c r="BD16" s="120">
        <f t="shared" si="1"/>
        <v>0</v>
      </c>
      <c r="BE16" s="120">
        <f t="shared" si="37"/>
        <v>0</v>
      </c>
      <c r="BF16" s="120">
        <f t="shared" si="2"/>
        <v>0</v>
      </c>
      <c r="BG16" s="120">
        <f t="shared" si="38"/>
        <v>0</v>
      </c>
      <c r="BH16" s="120">
        <f t="shared" si="3"/>
        <v>0</v>
      </c>
      <c r="BI16" s="120">
        <f t="shared" si="39"/>
        <v>0</v>
      </c>
      <c r="BJ16" s="120">
        <f t="shared" si="4"/>
        <v>0</v>
      </c>
      <c r="BK16" s="120">
        <f t="shared" si="5"/>
        <v>0</v>
      </c>
      <c r="BL16" s="120">
        <f t="shared" si="6"/>
        <v>0</v>
      </c>
      <c r="BM16" s="120">
        <f t="shared" si="7"/>
        <v>0</v>
      </c>
      <c r="BN16" s="120">
        <f t="shared" si="8"/>
        <v>0</v>
      </c>
      <c r="BO16" s="120">
        <f t="shared" si="40"/>
        <v>0</v>
      </c>
      <c r="BP16" s="120">
        <f t="shared" si="9"/>
        <v>0</v>
      </c>
      <c r="BQ16" s="120">
        <f t="shared" si="10"/>
        <v>0</v>
      </c>
      <c r="BR16" s="120">
        <f t="shared" si="41"/>
        <v>0</v>
      </c>
      <c r="BS16" s="120">
        <f t="shared" si="11"/>
        <v>0</v>
      </c>
      <c r="BT16" s="120">
        <f t="shared" si="12"/>
        <v>0</v>
      </c>
      <c r="BU16" s="120">
        <f t="shared" si="42"/>
        <v>0</v>
      </c>
      <c r="BV16" s="120">
        <f t="shared" si="13"/>
        <v>0</v>
      </c>
      <c r="BW16" s="121">
        <f t="shared" si="14"/>
        <v>0</v>
      </c>
      <c r="BX16" s="121">
        <f t="shared" si="43"/>
        <v>0</v>
      </c>
      <c r="BY16" s="24"/>
      <c r="BZ16" s="125">
        <f t="shared" si="44"/>
        <v>0</v>
      </c>
      <c r="CA16" s="126">
        <f t="shared" si="45"/>
        <v>0</v>
      </c>
      <c r="CB16" s="126">
        <f t="shared" si="46"/>
        <v>0</v>
      </c>
      <c r="CC16" s="126">
        <f t="shared" si="47"/>
        <v>0</v>
      </c>
      <c r="CD16" s="126">
        <f t="shared" si="48"/>
        <v>0</v>
      </c>
      <c r="CE16" s="127" t="str">
        <f t="shared" si="49"/>
        <v/>
      </c>
      <c r="CF16" s="29" t="e">
        <f t="shared" si="15"/>
        <v>#VALUE!</v>
      </c>
      <c r="CG16" s="24" t="str">
        <f t="shared" si="50"/>
        <v xml:space="preserve"> </v>
      </c>
      <c r="CH16" s="29" t="e">
        <f t="shared" si="16"/>
        <v>#VALUE!</v>
      </c>
      <c r="CI16" s="24" t="str">
        <f t="shared" si="51"/>
        <v xml:space="preserve"> </v>
      </c>
      <c r="CJ16" s="29" t="e">
        <f t="shared" si="17"/>
        <v>#VALUE!</v>
      </c>
      <c r="CK16" s="24" t="str">
        <f t="shared" si="52"/>
        <v xml:space="preserve"> </v>
      </c>
      <c r="CM16" s="129" t="e">
        <f t="shared" si="18"/>
        <v>#VALUE!</v>
      </c>
      <c r="CN16" s="84"/>
      <c r="CO16" s="133" t="e">
        <f t="shared" si="19"/>
        <v>#DIV/0!</v>
      </c>
      <c r="CP16" s="133" t="e">
        <f t="shared" si="20"/>
        <v>#DIV/0!</v>
      </c>
      <c r="CQ16" s="133" t="e">
        <f t="shared" si="21"/>
        <v>#DIV/0!</v>
      </c>
      <c r="CR16" s="133" t="e">
        <f t="shared" si="22"/>
        <v>#DIV/0!</v>
      </c>
      <c r="CS16" s="133" t="e">
        <f t="shared" si="23"/>
        <v>#DIV/0!</v>
      </c>
      <c r="CT16" s="133" t="e">
        <f t="shared" si="24"/>
        <v>#DIV/0!</v>
      </c>
      <c r="CU16" s="133" t="e">
        <f t="shared" si="25"/>
        <v>#DIV/0!</v>
      </c>
      <c r="CV16" s="133" t="e">
        <f t="shared" si="26"/>
        <v>#DIV/0!</v>
      </c>
      <c r="CW16" s="133" t="e">
        <f t="shared" si="27"/>
        <v>#DIV/0!</v>
      </c>
      <c r="CX16" s="133" t="e">
        <f t="shared" si="28"/>
        <v>#DIV/0!</v>
      </c>
      <c r="CY16" s="133" t="e">
        <f t="shared" si="29"/>
        <v>#DIV/0!</v>
      </c>
      <c r="CZ16" s="133" t="e">
        <f t="shared" si="30"/>
        <v>#DIV/0!</v>
      </c>
      <c r="DA16" s="133" t="e">
        <f t="shared" si="31"/>
        <v>#DIV/0!</v>
      </c>
      <c r="DB16" s="133" t="e">
        <f t="shared" si="32"/>
        <v>#DIV/0!</v>
      </c>
      <c r="DC16" s="133" t="e">
        <f t="shared" si="33"/>
        <v>#DIV/0!</v>
      </c>
      <c r="DD16" s="133" t="e">
        <f t="shared" si="34"/>
        <v>#DIV/0!</v>
      </c>
      <c r="DE16" s="133" t="e">
        <f t="shared" si="35"/>
        <v>#DIV/0!</v>
      </c>
    </row>
    <row r="17" spans="1:125" ht="16" thickBot="1">
      <c r="A17" s="28"/>
      <c r="B17" s="28"/>
      <c r="C17" s="209">
        <v>15</v>
      </c>
      <c r="D17" s="137"/>
      <c r="E17" s="143"/>
      <c r="F17" s="140"/>
      <c r="G17" s="97"/>
      <c r="H17" s="97"/>
      <c r="I17" s="97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43"/>
      <c r="V17" s="97"/>
      <c r="W17" s="97"/>
      <c r="X17" s="97"/>
      <c r="Y17" s="97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143"/>
      <c r="AL17" s="104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46"/>
      <c r="BB17" s="131">
        <f t="shared" si="36"/>
        <v>0</v>
      </c>
      <c r="BC17" s="119">
        <f t="shared" si="0"/>
        <v>0</v>
      </c>
      <c r="BD17" s="120">
        <f t="shared" si="1"/>
        <v>0</v>
      </c>
      <c r="BE17" s="120">
        <f t="shared" si="37"/>
        <v>0</v>
      </c>
      <c r="BF17" s="120">
        <f t="shared" si="2"/>
        <v>0</v>
      </c>
      <c r="BG17" s="120">
        <f t="shared" si="38"/>
        <v>0</v>
      </c>
      <c r="BH17" s="120">
        <f t="shared" si="3"/>
        <v>0</v>
      </c>
      <c r="BI17" s="120">
        <f t="shared" si="39"/>
        <v>0</v>
      </c>
      <c r="BJ17" s="120">
        <f t="shared" si="4"/>
        <v>0</v>
      </c>
      <c r="BK17" s="120">
        <f t="shared" si="5"/>
        <v>0</v>
      </c>
      <c r="BL17" s="120">
        <f t="shared" si="6"/>
        <v>0</v>
      </c>
      <c r="BM17" s="120">
        <f t="shared" si="7"/>
        <v>0</v>
      </c>
      <c r="BN17" s="120">
        <f t="shared" si="8"/>
        <v>0</v>
      </c>
      <c r="BO17" s="120">
        <f t="shared" si="40"/>
        <v>0</v>
      </c>
      <c r="BP17" s="120">
        <f t="shared" si="9"/>
        <v>0</v>
      </c>
      <c r="BQ17" s="120">
        <f t="shared" si="10"/>
        <v>0</v>
      </c>
      <c r="BR17" s="120">
        <f t="shared" si="41"/>
        <v>0</v>
      </c>
      <c r="BS17" s="120">
        <f t="shared" si="11"/>
        <v>0</v>
      </c>
      <c r="BT17" s="120">
        <f t="shared" si="12"/>
        <v>0</v>
      </c>
      <c r="BU17" s="120">
        <f t="shared" si="42"/>
        <v>0</v>
      </c>
      <c r="BV17" s="120">
        <f t="shared" si="13"/>
        <v>0</v>
      </c>
      <c r="BW17" s="121">
        <f t="shared" si="14"/>
        <v>0</v>
      </c>
      <c r="BX17" s="121">
        <f t="shared" si="43"/>
        <v>0</v>
      </c>
      <c r="BY17" s="94"/>
      <c r="BZ17" s="125">
        <f t="shared" si="44"/>
        <v>0</v>
      </c>
      <c r="CA17" s="126">
        <f t="shared" si="45"/>
        <v>0</v>
      </c>
      <c r="CB17" s="126">
        <f t="shared" si="46"/>
        <v>0</v>
      </c>
      <c r="CC17" s="126">
        <f t="shared" si="47"/>
        <v>0</v>
      </c>
      <c r="CD17" s="126">
        <f t="shared" si="48"/>
        <v>0</v>
      </c>
      <c r="CE17" s="127" t="str">
        <f t="shared" si="49"/>
        <v/>
      </c>
      <c r="CF17" s="29" t="e">
        <f t="shared" si="15"/>
        <v>#VALUE!</v>
      </c>
      <c r="CG17" s="24" t="str">
        <f t="shared" si="50"/>
        <v xml:space="preserve"> </v>
      </c>
      <c r="CH17" s="29" t="e">
        <f t="shared" si="16"/>
        <v>#VALUE!</v>
      </c>
      <c r="CI17" s="24" t="str">
        <f t="shared" si="51"/>
        <v xml:space="preserve"> </v>
      </c>
      <c r="CJ17" s="29" t="e">
        <f t="shared" si="17"/>
        <v>#VALUE!</v>
      </c>
      <c r="CK17" s="24" t="str">
        <f t="shared" si="52"/>
        <v xml:space="preserve"> </v>
      </c>
      <c r="CM17" s="129" t="e">
        <f t="shared" si="18"/>
        <v>#VALUE!</v>
      </c>
      <c r="CO17" s="133" t="e">
        <f t="shared" si="19"/>
        <v>#DIV/0!</v>
      </c>
      <c r="CP17" s="133" t="e">
        <f t="shared" si="20"/>
        <v>#DIV/0!</v>
      </c>
      <c r="CQ17" s="133" t="e">
        <f t="shared" si="21"/>
        <v>#DIV/0!</v>
      </c>
      <c r="CR17" s="133" t="e">
        <f t="shared" si="22"/>
        <v>#DIV/0!</v>
      </c>
      <c r="CS17" s="133" t="e">
        <f t="shared" si="23"/>
        <v>#DIV/0!</v>
      </c>
      <c r="CT17" s="133" t="e">
        <f t="shared" si="24"/>
        <v>#DIV/0!</v>
      </c>
      <c r="CU17" s="133" t="e">
        <f t="shared" si="25"/>
        <v>#DIV/0!</v>
      </c>
      <c r="CV17" s="133" t="e">
        <f t="shared" si="26"/>
        <v>#DIV/0!</v>
      </c>
      <c r="CW17" s="133" t="e">
        <f t="shared" si="27"/>
        <v>#DIV/0!</v>
      </c>
      <c r="CX17" s="133" t="e">
        <f t="shared" si="28"/>
        <v>#DIV/0!</v>
      </c>
      <c r="CY17" s="133" t="e">
        <f t="shared" si="29"/>
        <v>#DIV/0!</v>
      </c>
      <c r="CZ17" s="133" t="e">
        <f t="shared" si="30"/>
        <v>#DIV/0!</v>
      </c>
      <c r="DA17" s="133" t="e">
        <f t="shared" si="31"/>
        <v>#DIV/0!</v>
      </c>
      <c r="DB17" s="133" t="e">
        <f t="shared" si="32"/>
        <v>#DIV/0!</v>
      </c>
      <c r="DC17" s="133" t="e">
        <f t="shared" si="33"/>
        <v>#DIV/0!</v>
      </c>
      <c r="DD17" s="133" t="e">
        <f t="shared" si="34"/>
        <v>#DIV/0!</v>
      </c>
      <c r="DE17" s="133" t="e">
        <f t="shared" si="35"/>
        <v>#DIV/0!</v>
      </c>
    </row>
    <row r="18" spans="1:125" ht="16" thickBot="1">
      <c r="A18" s="28"/>
      <c r="B18" s="28"/>
      <c r="C18" s="209">
        <v>16</v>
      </c>
      <c r="D18" s="137"/>
      <c r="E18" s="143"/>
      <c r="F18" s="139"/>
      <c r="G18" s="97"/>
      <c r="H18" s="28"/>
      <c r="I18" s="28"/>
      <c r="J18" s="28"/>
      <c r="K18" s="28"/>
      <c r="L18" s="28"/>
      <c r="M18" s="28"/>
      <c r="N18" s="28"/>
      <c r="O18" s="28"/>
      <c r="P18" s="28"/>
      <c r="Q18" s="102"/>
      <c r="R18" s="28"/>
      <c r="S18" s="28"/>
      <c r="T18" s="28"/>
      <c r="U18" s="143"/>
      <c r="V18" s="28"/>
      <c r="W18" s="97"/>
      <c r="X18" s="97"/>
      <c r="Y18" s="97"/>
      <c r="Z18" s="97"/>
      <c r="AA18" s="97"/>
      <c r="AB18" s="28"/>
      <c r="AC18" s="28"/>
      <c r="AD18" s="28"/>
      <c r="AE18" s="28"/>
      <c r="AF18" s="28"/>
      <c r="AG18" s="28"/>
      <c r="AH18" s="28"/>
      <c r="AI18" s="28"/>
      <c r="AJ18" s="28"/>
      <c r="AK18" s="143"/>
      <c r="AL18" s="104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46"/>
      <c r="BB18" s="131">
        <f t="shared" si="36"/>
        <v>0</v>
      </c>
      <c r="BC18" s="119">
        <f t="shared" si="0"/>
        <v>0</v>
      </c>
      <c r="BD18" s="120">
        <f t="shared" si="1"/>
        <v>0</v>
      </c>
      <c r="BE18" s="120">
        <f t="shared" si="37"/>
        <v>0</v>
      </c>
      <c r="BF18" s="120">
        <f t="shared" si="2"/>
        <v>0</v>
      </c>
      <c r="BG18" s="120">
        <f t="shared" si="38"/>
        <v>0</v>
      </c>
      <c r="BH18" s="120">
        <f t="shared" si="3"/>
        <v>0</v>
      </c>
      <c r="BI18" s="120">
        <f t="shared" si="39"/>
        <v>0</v>
      </c>
      <c r="BJ18" s="120">
        <f t="shared" si="4"/>
        <v>0</v>
      </c>
      <c r="BK18" s="120">
        <f t="shared" si="5"/>
        <v>0</v>
      </c>
      <c r="BL18" s="120">
        <f t="shared" si="6"/>
        <v>0</v>
      </c>
      <c r="BM18" s="120">
        <f t="shared" si="7"/>
        <v>0</v>
      </c>
      <c r="BN18" s="120">
        <f t="shared" si="8"/>
        <v>0</v>
      </c>
      <c r="BO18" s="120">
        <f t="shared" si="40"/>
        <v>0</v>
      </c>
      <c r="BP18" s="120">
        <f t="shared" si="9"/>
        <v>0</v>
      </c>
      <c r="BQ18" s="120">
        <f t="shared" si="10"/>
        <v>0</v>
      </c>
      <c r="BR18" s="120">
        <f t="shared" si="41"/>
        <v>0</v>
      </c>
      <c r="BS18" s="120">
        <f t="shared" si="11"/>
        <v>0</v>
      </c>
      <c r="BT18" s="120">
        <f t="shared" si="12"/>
        <v>0</v>
      </c>
      <c r="BU18" s="120">
        <f t="shared" si="42"/>
        <v>0</v>
      </c>
      <c r="BV18" s="120">
        <f t="shared" si="13"/>
        <v>0</v>
      </c>
      <c r="BW18" s="121">
        <f t="shared" si="14"/>
        <v>0</v>
      </c>
      <c r="BX18" s="121">
        <f t="shared" si="43"/>
        <v>0</v>
      </c>
      <c r="BY18" s="94"/>
      <c r="BZ18" s="125">
        <f t="shared" si="44"/>
        <v>0</v>
      </c>
      <c r="CA18" s="126">
        <f t="shared" si="45"/>
        <v>0</v>
      </c>
      <c r="CB18" s="126">
        <f t="shared" si="46"/>
        <v>0</v>
      </c>
      <c r="CC18" s="126">
        <f t="shared" si="47"/>
        <v>0</v>
      </c>
      <c r="CD18" s="126">
        <f t="shared" si="48"/>
        <v>0</v>
      </c>
      <c r="CE18" s="127" t="str">
        <f t="shared" si="49"/>
        <v/>
      </c>
      <c r="CF18" s="29" t="e">
        <f t="shared" si="15"/>
        <v>#VALUE!</v>
      </c>
      <c r="CG18" s="24" t="str">
        <f t="shared" si="50"/>
        <v xml:space="preserve"> </v>
      </c>
      <c r="CH18" s="29" t="e">
        <f t="shared" si="16"/>
        <v>#VALUE!</v>
      </c>
      <c r="CI18" s="24" t="str">
        <f t="shared" si="51"/>
        <v xml:space="preserve"> </v>
      </c>
      <c r="CJ18" s="29" t="e">
        <f t="shared" si="17"/>
        <v>#VALUE!</v>
      </c>
      <c r="CK18" s="24" t="str">
        <f t="shared" si="52"/>
        <v xml:space="preserve"> </v>
      </c>
      <c r="CM18" s="129" t="e">
        <f t="shared" si="18"/>
        <v>#VALUE!</v>
      </c>
      <c r="CO18" s="133" t="e">
        <f t="shared" si="19"/>
        <v>#DIV/0!</v>
      </c>
      <c r="CP18" s="133" t="e">
        <f t="shared" si="20"/>
        <v>#DIV/0!</v>
      </c>
      <c r="CQ18" s="133" t="e">
        <f t="shared" si="21"/>
        <v>#DIV/0!</v>
      </c>
      <c r="CR18" s="133" t="e">
        <f t="shared" si="22"/>
        <v>#DIV/0!</v>
      </c>
      <c r="CS18" s="133" t="e">
        <f t="shared" si="23"/>
        <v>#DIV/0!</v>
      </c>
      <c r="CT18" s="133" t="e">
        <f t="shared" si="24"/>
        <v>#DIV/0!</v>
      </c>
      <c r="CU18" s="133" t="e">
        <f t="shared" si="25"/>
        <v>#DIV/0!</v>
      </c>
      <c r="CV18" s="133" t="e">
        <f t="shared" si="26"/>
        <v>#DIV/0!</v>
      </c>
      <c r="CW18" s="133" t="e">
        <f t="shared" si="27"/>
        <v>#DIV/0!</v>
      </c>
      <c r="CX18" s="133" t="e">
        <f t="shared" si="28"/>
        <v>#DIV/0!</v>
      </c>
      <c r="CY18" s="133" t="e">
        <f t="shared" si="29"/>
        <v>#DIV/0!</v>
      </c>
      <c r="CZ18" s="133" t="e">
        <f t="shared" si="30"/>
        <v>#DIV/0!</v>
      </c>
      <c r="DA18" s="133" t="e">
        <f t="shared" si="31"/>
        <v>#DIV/0!</v>
      </c>
      <c r="DB18" s="133" t="e">
        <f t="shared" si="32"/>
        <v>#DIV/0!</v>
      </c>
      <c r="DC18" s="133" t="e">
        <f t="shared" si="33"/>
        <v>#DIV/0!</v>
      </c>
      <c r="DD18" s="133" t="e">
        <f t="shared" si="34"/>
        <v>#DIV/0!</v>
      </c>
      <c r="DE18" s="133" t="e">
        <f t="shared" si="35"/>
        <v>#DIV/0!</v>
      </c>
      <c r="DT18" s="24">
        <f>COUNTIF(BV18,"&lt;&gt;0")</f>
        <v>0</v>
      </c>
      <c r="DU18" s="24">
        <f>COUNTIF(BX18,"&lt;&gt;0")</f>
        <v>0</v>
      </c>
    </row>
    <row r="19" spans="1:125" ht="16" thickBot="1">
      <c r="A19" s="28"/>
      <c r="B19" s="28"/>
      <c r="C19" s="209">
        <v>17</v>
      </c>
      <c r="D19" s="137"/>
      <c r="E19" s="143"/>
      <c r="F19" s="139"/>
      <c r="G19" s="28"/>
      <c r="H19" s="97"/>
      <c r="I19" s="97"/>
      <c r="J19" s="97"/>
      <c r="K19" s="97"/>
      <c r="L19" s="97"/>
      <c r="M19" s="28"/>
      <c r="N19" s="28"/>
      <c r="O19" s="28"/>
      <c r="P19" s="28"/>
      <c r="Q19" s="28"/>
      <c r="R19" s="28"/>
      <c r="S19" s="28"/>
      <c r="T19" s="28"/>
      <c r="U19" s="143"/>
      <c r="V19" s="28"/>
      <c r="W19" s="28"/>
      <c r="X19" s="97"/>
      <c r="Y19" s="101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143"/>
      <c r="AL19" s="104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46"/>
      <c r="BB19" s="131">
        <f t="shared" si="36"/>
        <v>0</v>
      </c>
      <c r="BC19" s="119">
        <f t="shared" si="0"/>
        <v>0</v>
      </c>
      <c r="BD19" s="120">
        <f t="shared" si="1"/>
        <v>0</v>
      </c>
      <c r="BE19" s="120">
        <f t="shared" si="37"/>
        <v>0</v>
      </c>
      <c r="BF19" s="120">
        <f t="shared" si="2"/>
        <v>0</v>
      </c>
      <c r="BG19" s="120">
        <f t="shared" si="38"/>
        <v>0</v>
      </c>
      <c r="BH19" s="120">
        <f t="shared" si="3"/>
        <v>0</v>
      </c>
      <c r="BI19" s="120">
        <f t="shared" si="39"/>
        <v>0</v>
      </c>
      <c r="BJ19" s="120">
        <f t="shared" si="4"/>
        <v>0</v>
      </c>
      <c r="BK19" s="120">
        <f t="shared" si="5"/>
        <v>0</v>
      </c>
      <c r="BL19" s="120">
        <f t="shared" si="6"/>
        <v>0</v>
      </c>
      <c r="BM19" s="120">
        <f t="shared" si="7"/>
        <v>0</v>
      </c>
      <c r="BN19" s="120">
        <f t="shared" si="8"/>
        <v>0</v>
      </c>
      <c r="BO19" s="120">
        <f t="shared" si="40"/>
        <v>0</v>
      </c>
      <c r="BP19" s="120">
        <f t="shared" si="9"/>
        <v>0</v>
      </c>
      <c r="BQ19" s="120">
        <f t="shared" si="10"/>
        <v>0</v>
      </c>
      <c r="BR19" s="120">
        <f t="shared" si="41"/>
        <v>0</v>
      </c>
      <c r="BS19" s="120">
        <f t="shared" si="11"/>
        <v>0</v>
      </c>
      <c r="BT19" s="120">
        <f t="shared" si="12"/>
        <v>0</v>
      </c>
      <c r="BU19" s="120">
        <f t="shared" si="42"/>
        <v>0</v>
      </c>
      <c r="BV19" s="120">
        <f t="shared" si="13"/>
        <v>0</v>
      </c>
      <c r="BW19" s="121">
        <f t="shared" si="14"/>
        <v>0</v>
      </c>
      <c r="BX19" s="121">
        <f t="shared" si="43"/>
        <v>0</v>
      </c>
      <c r="BY19" s="94"/>
      <c r="BZ19" s="125">
        <f t="shared" si="44"/>
        <v>0</v>
      </c>
      <c r="CA19" s="126">
        <f t="shared" si="45"/>
        <v>0</v>
      </c>
      <c r="CB19" s="126">
        <f t="shared" si="46"/>
        <v>0</v>
      </c>
      <c r="CC19" s="126">
        <f t="shared" si="47"/>
        <v>0</v>
      </c>
      <c r="CD19" s="126">
        <f t="shared" si="48"/>
        <v>0</v>
      </c>
      <c r="CE19" s="127" t="str">
        <f t="shared" si="49"/>
        <v/>
      </c>
      <c r="CF19" s="29" t="e">
        <f t="shared" si="15"/>
        <v>#VALUE!</v>
      </c>
      <c r="CG19" s="24" t="str">
        <f t="shared" si="50"/>
        <v xml:space="preserve"> </v>
      </c>
      <c r="CH19" s="29" t="e">
        <f t="shared" si="16"/>
        <v>#VALUE!</v>
      </c>
      <c r="CI19" s="24" t="str">
        <f t="shared" si="51"/>
        <v xml:space="preserve"> </v>
      </c>
      <c r="CJ19" s="29" t="e">
        <f t="shared" si="17"/>
        <v>#VALUE!</v>
      </c>
      <c r="CK19" s="24" t="str">
        <f t="shared" si="52"/>
        <v xml:space="preserve"> </v>
      </c>
      <c r="CM19" s="129" t="e">
        <f t="shared" si="18"/>
        <v>#VALUE!</v>
      </c>
      <c r="CO19" s="133" t="e">
        <f t="shared" si="19"/>
        <v>#DIV/0!</v>
      </c>
      <c r="CP19" s="133" t="e">
        <f t="shared" si="20"/>
        <v>#DIV/0!</v>
      </c>
      <c r="CQ19" s="133" t="e">
        <f t="shared" si="21"/>
        <v>#DIV/0!</v>
      </c>
      <c r="CR19" s="133" t="e">
        <f t="shared" si="22"/>
        <v>#DIV/0!</v>
      </c>
      <c r="CS19" s="133" t="e">
        <f t="shared" si="23"/>
        <v>#DIV/0!</v>
      </c>
      <c r="CT19" s="133" t="e">
        <f t="shared" si="24"/>
        <v>#DIV/0!</v>
      </c>
      <c r="CU19" s="133" t="e">
        <f t="shared" si="25"/>
        <v>#DIV/0!</v>
      </c>
      <c r="CV19" s="133" t="e">
        <f t="shared" si="26"/>
        <v>#DIV/0!</v>
      </c>
      <c r="CW19" s="133" t="e">
        <f t="shared" si="27"/>
        <v>#DIV/0!</v>
      </c>
      <c r="CX19" s="133" t="e">
        <f t="shared" si="28"/>
        <v>#DIV/0!</v>
      </c>
      <c r="CY19" s="133" t="e">
        <f t="shared" si="29"/>
        <v>#DIV/0!</v>
      </c>
      <c r="CZ19" s="133" t="e">
        <f t="shared" si="30"/>
        <v>#DIV/0!</v>
      </c>
      <c r="DA19" s="133" t="e">
        <f t="shared" si="31"/>
        <v>#DIV/0!</v>
      </c>
      <c r="DB19" s="133" t="e">
        <f t="shared" si="32"/>
        <v>#DIV/0!</v>
      </c>
      <c r="DC19" s="133" t="e">
        <f t="shared" si="33"/>
        <v>#DIV/0!</v>
      </c>
      <c r="DD19" s="133" t="e">
        <f t="shared" si="34"/>
        <v>#DIV/0!</v>
      </c>
      <c r="DE19" s="133" t="e">
        <f t="shared" si="35"/>
        <v>#DIV/0!</v>
      </c>
      <c r="DT19" s="24">
        <f>COUNTIF(BV19,"&lt;&gt;0")</f>
        <v>0</v>
      </c>
      <c r="DU19" s="24">
        <f>COUNTIF(BX19,"&lt;&gt;0")</f>
        <v>0</v>
      </c>
    </row>
    <row r="20" spans="1:125" ht="16" thickBot="1">
      <c r="A20" s="28"/>
      <c r="B20" s="28"/>
      <c r="C20" s="209">
        <v>18</v>
      </c>
      <c r="D20" s="137"/>
      <c r="E20" s="143"/>
      <c r="F20" s="139"/>
      <c r="G20" s="97"/>
      <c r="H20" s="97"/>
      <c r="I20" s="97"/>
      <c r="J20" s="97"/>
      <c r="K20" s="97"/>
      <c r="L20" s="28"/>
      <c r="M20" s="28"/>
      <c r="N20" s="28"/>
      <c r="O20" s="28"/>
      <c r="P20" s="28"/>
      <c r="Q20" s="28"/>
      <c r="R20" s="28"/>
      <c r="S20" s="28"/>
      <c r="T20" s="28"/>
      <c r="U20" s="143"/>
      <c r="V20" s="97"/>
      <c r="W20" s="97"/>
      <c r="X20" s="97"/>
      <c r="Y20" s="97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143"/>
      <c r="AL20" s="104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46"/>
      <c r="BB20" s="131">
        <f t="shared" si="36"/>
        <v>0</v>
      </c>
      <c r="BC20" s="119">
        <f t="shared" si="0"/>
        <v>0</v>
      </c>
      <c r="BD20" s="120">
        <f t="shared" si="1"/>
        <v>0</v>
      </c>
      <c r="BE20" s="120">
        <f t="shared" si="37"/>
        <v>0</v>
      </c>
      <c r="BF20" s="120">
        <f t="shared" si="2"/>
        <v>0</v>
      </c>
      <c r="BG20" s="120">
        <f t="shared" si="38"/>
        <v>0</v>
      </c>
      <c r="BH20" s="120">
        <f t="shared" si="3"/>
        <v>0</v>
      </c>
      <c r="BI20" s="120">
        <f t="shared" si="39"/>
        <v>0</v>
      </c>
      <c r="BJ20" s="120">
        <f t="shared" si="4"/>
        <v>0</v>
      </c>
      <c r="BK20" s="120">
        <f t="shared" si="5"/>
        <v>0</v>
      </c>
      <c r="BL20" s="120">
        <f t="shared" si="6"/>
        <v>0</v>
      </c>
      <c r="BM20" s="120">
        <f t="shared" si="7"/>
        <v>0</v>
      </c>
      <c r="BN20" s="120">
        <f t="shared" si="8"/>
        <v>0</v>
      </c>
      <c r="BO20" s="120">
        <f t="shared" si="40"/>
        <v>0</v>
      </c>
      <c r="BP20" s="120">
        <f t="shared" si="9"/>
        <v>0</v>
      </c>
      <c r="BQ20" s="120">
        <f t="shared" si="10"/>
        <v>0</v>
      </c>
      <c r="BR20" s="120">
        <f t="shared" si="41"/>
        <v>0</v>
      </c>
      <c r="BS20" s="120">
        <f t="shared" si="11"/>
        <v>0</v>
      </c>
      <c r="BT20" s="120">
        <f t="shared" si="12"/>
        <v>0</v>
      </c>
      <c r="BU20" s="120">
        <f t="shared" si="42"/>
        <v>0</v>
      </c>
      <c r="BV20" s="120">
        <f t="shared" si="13"/>
        <v>0</v>
      </c>
      <c r="BW20" s="121">
        <f t="shared" si="14"/>
        <v>0</v>
      </c>
      <c r="BX20" s="121">
        <f t="shared" si="43"/>
        <v>0</v>
      </c>
      <c r="BY20" s="94"/>
      <c r="BZ20" s="125">
        <f t="shared" si="44"/>
        <v>0</v>
      </c>
      <c r="CA20" s="126">
        <f t="shared" si="45"/>
        <v>0</v>
      </c>
      <c r="CB20" s="126">
        <f t="shared" si="46"/>
        <v>0</v>
      </c>
      <c r="CC20" s="126">
        <f t="shared" si="47"/>
        <v>0</v>
      </c>
      <c r="CD20" s="126">
        <f t="shared" si="48"/>
        <v>0</v>
      </c>
      <c r="CE20" s="127" t="str">
        <f t="shared" si="49"/>
        <v/>
      </c>
      <c r="CF20" s="29" t="e">
        <f t="shared" si="15"/>
        <v>#VALUE!</v>
      </c>
      <c r="CG20" s="24" t="str">
        <f t="shared" si="50"/>
        <v xml:space="preserve"> </v>
      </c>
      <c r="CH20" s="29" t="e">
        <f t="shared" si="16"/>
        <v>#VALUE!</v>
      </c>
      <c r="CI20" s="24" t="str">
        <f t="shared" si="51"/>
        <v xml:space="preserve"> </v>
      </c>
      <c r="CJ20" s="29" t="e">
        <f t="shared" si="17"/>
        <v>#VALUE!</v>
      </c>
      <c r="CK20" s="24" t="str">
        <f t="shared" si="52"/>
        <v xml:space="preserve"> </v>
      </c>
      <c r="CM20" s="129" t="e">
        <f t="shared" si="18"/>
        <v>#VALUE!</v>
      </c>
      <c r="CO20" s="133" t="e">
        <f t="shared" si="19"/>
        <v>#DIV/0!</v>
      </c>
      <c r="CP20" s="133" t="e">
        <f t="shared" si="20"/>
        <v>#DIV/0!</v>
      </c>
      <c r="CQ20" s="133" t="e">
        <f t="shared" si="21"/>
        <v>#DIV/0!</v>
      </c>
      <c r="CR20" s="133" t="e">
        <f t="shared" si="22"/>
        <v>#DIV/0!</v>
      </c>
      <c r="CS20" s="133" t="e">
        <f t="shared" si="23"/>
        <v>#DIV/0!</v>
      </c>
      <c r="CT20" s="133" t="e">
        <f t="shared" si="24"/>
        <v>#DIV/0!</v>
      </c>
      <c r="CU20" s="133" t="e">
        <f t="shared" si="25"/>
        <v>#DIV/0!</v>
      </c>
      <c r="CV20" s="133" t="e">
        <f t="shared" si="26"/>
        <v>#DIV/0!</v>
      </c>
      <c r="CW20" s="133" t="e">
        <f t="shared" si="27"/>
        <v>#DIV/0!</v>
      </c>
      <c r="CX20" s="133" t="e">
        <f t="shared" si="28"/>
        <v>#DIV/0!</v>
      </c>
      <c r="CY20" s="133" t="e">
        <f t="shared" si="29"/>
        <v>#DIV/0!</v>
      </c>
      <c r="CZ20" s="133" t="e">
        <f t="shared" si="30"/>
        <v>#DIV/0!</v>
      </c>
      <c r="DA20" s="133" t="e">
        <f t="shared" si="31"/>
        <v>#DIV/0!</v>
      </c>
      <c r="DB20" s="133" t="e">
        <f t="shared" si="32"/>
        <v>#DIV/0!</v>
      </c>
      <c r="DC20" s="133" t="e">
        <f t="shared" si="33"/>
        <v>#DIV/0!</v>
      </c>
      <c r="DD20" s="133" t="e">
        <f t="shared" si="34"/>
        <v>#DIV/0!</v>
      </c>
      <c r="DE20" s="133" t="e">
        <f t="shared" si="35"/>
        <v>#DIV/0!</v>
      </c>
      <c r="DT20" s="24">
        <f>COUNTIF(BV20,"&lt;&gt;0")</f>
        <v>0</v>
      </c>
      <c r="DU20" s="24">
        <f>COUNTIF(BX20,"&lt;&gt;0")</f>
        <v>0</v>
      </c>
    </row>
    <row r="21" spans="1:125" ht="16" thickBot="1">
      <c r="A21" s="28"/>
      <c r="B21" s="28"/>
      <c r="C21" s="209">
        <v>19</v>
      </c>
      <c r="D21" s="137"/>
      <c r="E21" s="143"/>
      <c r="F21" s="139"/>
      <c r="G21" s="97"/>
      <c r="H21" s="97"/>
      <c r="I21" s="97"/>
      <c r="J21" s="97"/>
      <c r="K21" s="97"/>
      <c r="L21" s="28"/>
      <c r="M21" s="28"/>
      <c r="N21" s="28"/>
      <c r="O21" s="28"/>
      <c r="P21" s="28"/>
      <c r="Q21" s="28"/>
      <c r="R21" s="28"/>
      <c r="S21" s="28"/>
      <c r="T21" s="28"/>
      <c r="U21" s="143"/>
      <c r="V21" s="28"/>
      <c r="W21" s="97"/>
      <c r="X21" s="97"/>
      <c r="Y21" s="97"/>
      <c r="Z21" s="97"/>
      <c r="AA21" s="97"/>
      <c r="AB21" s="28"/>
      <c r="AC21" s="28"/>
      <c r="AD21" s="28"/>
      <c r="AE21" s="28"/>
      <c r="AF21" s="28"/>
      <c r="AG21" s="28"/>
      <c r="AH21" s="28"/>
      <c r="AI21" s="28"/>
      <c r="AJ21" s="28"/>
      <c r="AK21" s="143"/>
      <c r="AL21" s="104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46"/>
      <c r="BB21" s="131">
        <f t="shared" ref="BB21" si="53">COUNTIF(E21:AZ21,"P")</f>
        <v>0</v>
      </c>
      <c r="BC21" s="119">
        <f t="shared" ref="BC21" si="54">SUM(F21,V21,AL21)</f>
        <v>0</v>
      </c>
      <c r="BD21" s="120">
        <f t="shared" ref="BD21" si="55">SUM(G21,W21,AM21)</f>
        <v>0</v>
      </c>
      <c r="BE21" s="120">
        <f t="shared" ref="BE21" si="56">SUM(BC21:BD21)</f>
        <v>0</v>
      </c>
      <c r="BF21" s="120">
        <f t="shared" ref="BF21" si="57">SUM(H21,X21,AN21)</f>
        <v>0</v>
      </c>
      <c r="BG21" s="120">
        <f t="shared" ref="BG21" si="58">SUM(BE21:BF21)</f>
        <v>0</v>
      </c>
      <c r="BH21" s="120">
        <f t="shared" ref="BH21" si="59">SUM(I21,Y21,AO21)</f>
        <v>0</v>
      </c>
      <c r="BI21" s="120">
        <f t="shared" ref="BI21" si="60">BC21+BD21+BF21+BH21</f>
        <v>0</v>
      </c>
      <c r="BJ21" s="120">
        <f t="shared" ref="BJ21" si="61">SUM(J21,Z21,AP21)</f>
        <v>0</v>
      </c>
      <c r="BK21" s="120">
        <f t="shared" ref="BK21" si="62">SUM(K21,AA21,AQ21)</f>
        <v>0</v>
      </c>
      <c r="BL21" s="120">
        <f t="shared" ref="BL21" si="63">SUM(L21,AB21,AR21)</f>
        <v>0</v>
      </c>
      <c r="BM21" s="120">
        <f t="shared" ref="BM21" si="64">SUM(AS21,AC21,M21)</f>
        <v>0</v>
      </c>
      <c r="BN21" s="120">
        <f t="shared" ref="BN21" si="65">SUM(AT21,AD21,N21)</f>
        <v>0</v>
      </c>
      <c r="BO21" s="120">
        <f t="shared" ref="BO21" si="66">SUM(BM21:BN21)</f>
        <v>0</v>
      </c>
      <c r="BP21" s="120">
        <f t="shared" ref="BP21" si="67">SUM(AU21,AE21,O21)</f>
        <v>0</v>
      </c>
      <c r="BQ21" s="120">
        <f t="shared" ref="BQ21" si="68">SUM(AV21,AF21,P21)</f>
        <v>0</v>
      </c>
      <c r="BR21" s="120">
        <f t="shared" ref="BR21" si="69">IF(BQ21&gt;=3,3,BQ21)</f>
        <v>0</v>
      </c>
      <c r="BS21" s="120">
        <f t="shared" ref="BS21" si="70">SUM(AW21,AG21,Q21)</f>
        <v>0</v>
      </c>
      <c r="BT21" s="120">
        <f t="shared" ref="BT21" si="71">SUM(AX21,AH21,R21)</f>
        <v>0</v>
      </c>
      <c r="BU21" s="120">
        <f t="shared" ref="BU21" si="72">SUM(BS21:BT21)</f>
        <v>0</v>
      </c>
      <c r="BV21" s="120">
        <f t="shared" ref="BV21" si="73">SUM(AY21,AI21,S21)</f>
        <v>0</v>
      </c>
      <c r="BW21" s="121">
        <f t="shared" ref="BW21" si="74">SUM(AZ21,AJ21,T21)</f>
        <v>0</v>
      </c>
      <c r="BX21" s="121">
        <f t="shared" ref="BX21" si="75">IF(BW21&gt;=3,3,BW21)</f>
        <v>0</v>
      </c>
      <c r="BY21" s="94"/>
      <c r="BZ21" s="125">
        <f t="shared" ref="BZ21" si="76">(BC21*100)+(BD21*80)+(BF21*60)+(BH21*40)+(BJ21*20)</f>
        <v>0</v>
      </c>
      <c r="CA21" s="126">
        <f t="shared" ref="CA21" si="77">IF(BK21&gt;3,30,BK21*10)</f>
        <v>0</v>
      </c>
      <c r="CB21" s="126">
        <f t="shared" ref="CB21" si="78">IF(BL21&gt;3,15,BL21*5)</f>
        <v>0</v>
      </c>
      <c r="CC21" s="126">
        <f t="shared" ref="CC21" si="79">(BM21*200)+(BN21*100)+(BP21*50)+(BR21*20)</f>
        <v>0</v>
      </c>
      <c r="CD21" s="126">
        <f t="shared" ref="CD21" si="80">(BS21*100)+(BT21*50)+(BV21*25)+(BX21*10)</f>
        <v>0</v>
      </c>
      <c r="CE21" s="127" t="str">
        <f t="shared" ref="CE21:CE42" si="81">IF(BB21&gt;0,SUM(BZ21:CD21),"")</f>
        <v/>
      </c>
      <c r="CF21" s="29" t="e">
        <f t="shared" si="15"/>
        <v>#VALUE!</v>
      </c>
      <c r="CG21" s="24" t="str">
        <f t="shared" ref="CG21" si="82">IF(BB21=0," ",IF(CF21&gt;=0,3,"NAO"))</f>
        <v xml:space="preserve"> </v>
      </c>
      <c r="CH21" s="29" t="e">
        <f t="shared" si="16"/>
        <v>#VALUE!</v>
      </c>
      <c r="CI21" s="24" t="str">
        <f t="shared" ref="CI21" si="83">IF(BB21=0," ",IF(CH21&gt;=0,4,"NAO"))</f>
        <v xml:space="preserve"> </v>
      </c>
      <c r="CJ21" s="29" t="e">
        <f t="shared" si="17"/>
        <v>#VALUE!</v>
      </c>
      <c r="CK21" s="24" t="str">
        <f t="shared" ref="CK21" si="84">IF(BB21=0," ",IF(CJ21&gt;=0,5,"NAO"))</f>
        <v xml:space="preserve"> </v>
      </c>
      <c r="CM21" s="129" t="e">
        <f t="shared" si="18"/>
        <v>#VALUE!</v>
      </c>
      <c r="CO21" s="133" t="e">
        <f t="shared" si="19"/>
        <v>#DIV/0!</v>
      </c>
      <c r="CP21" s="133" t="e">
        <f t="shared" si="20"/>
        <v>#DIV/0!</v>
      </c>
      <c r="CQ21" s="133" t="e">
        <f t="shared" si="21"/>
        <v>#DIV/0!</v>
      </c>
      <c r="CR21" s="133" t="e">
        <f t="shared" si="22"/>
        <v>#DIV/0!</v>
      </c>
      <c r="CS21" s="133" t="e">
        <f t="shared" si="23"/>
        <v>#DIV/0!</v>
      </c>
      <c r="CT21" s="133" t="e">
        <f t="shared" si="24"/>
        <v>#DIV/0!</v>
      </c>
      <c r="CU21" s="133" t="e">
        <f t="shared" si="25"/>
        <v>#DIV/0!</v>
      </c>
      <c r="CV21" s="133" t="e">
        <f t="shared" si="26"/>
        <v>#DIV/0!</v>
      </c>
      <c r="CW21" s="133" t="e">
        <f t="shared" si="27"/>
        <v>#DIV/0!</v>
      </c>
      <c r="CX21" s="133" t="e">
        <f t="shared" si="28"/>
        <v>#DIV/0!</v>
      </c>
      <c r="CY21" s="133" t="e">
        <f t="shared" si="29"/>
        <v>#DIV/0!</v>
      </c>
      <c r="CZ21" s="133" t="e">
        <f t="shared" si="30"/>
        <v>#DIV/0!</v>
      </c>
      <c r="DA21" s="133" t="e">
        <f t="shared" si="31"/>
        <v>#DIV/0!</v>
      </c>
      <c r="DB21" s="133" t="e">
        <f t="shared" si="32"/>
        <v>#DIV/0!</v>
      </c>
      <c r="DC21" s="133" t="e">
        <f t="shared" si="33"/>
        <v>#DIV/0!</v>
      </c>
      <c r="DD21" s="133" t="e">
        <f t="shared" si="34"/>
        <v>#DIV/0!</v>
      </c>
      <c r="DE21" s="133" t="e">
        <f t="shared" si="35"/>
        <v>#DIV/0!</v>
      </c>
      <c r="DT21" s="24"/>
      <c r="DU21" s="24"/>
    </row>
    <row r="22" spans="1:125" ht="16" thickBot="1">
      <c r="A22" s="28"/>
      <c r="B22" s="28"/>
      <c r="C22" s="209">
        <v>20</v>
      </c>
      <c r="D22" s="137"/>
      <c r="E22" s="143"/>
      <c r="F22" s="139"/>
      <c r="G22" s="97"/>
      <c r="H22" s="97"/>
      <c r="I22" s="97"/>
      <c r="J22" s="97"/>
      <c r="K22" s="97"/>
      <c r="L22" s="28"/>
      <c r="M22" s="28"/>
      <c r="N22" s="28"/>
      <c r="O22" s="28"/>
      <c r="P22" s="28"/>
      <c r="Q22" s="28"/>
      <c r="R22" s="28"/>
      <c r="S22" s="28"/>
      <c r="T22" s="28"/>
      <c r="U22" s="143"/>
      <c r="V22" s="97"/>
      <c r="W22" s="97"/>
      <c r="X22" s="97"/>
      <c r="Y22" s="97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143"/>
      <c r="AL22" s="104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46"/>
      <c r="BB22" s="131">
        <f t="shared" ref="BB22:BB42" si="85">COUNTIF(E22:AZ22,"P")</f>
        <v>0</v>
      </c>
      <c r="BC22" s="119">
        <f t="shared" ref="BC22:BC42" si="86">SUM(F22,V22,AL22)</f>
        <v>0</v>
      </c>
      <c r="BD22" s="120">
        <f t="shared" ref="BD22:BD42" si="87">SUM(G22,W22,AM22)</f>
        <v>0</v>
      </c>
      <c r="BE22" s="120">
        <f t="shared" ref="BE22:BE42" si="88">SUM(BC22:BD22)</f>
        <v>0</v>
      </c>
      <c r="BF22" s="120">
        <f t="shared" ref="BF22:BF42" si="89">SUM(H22,X22,AN22)</f>
        <v>0</v>
      </c>
      <c r="BG22" s="120">
        <f t="shared" ref="BG22:BG42" si="90">SUM(BE22:BF22)</f>
        <v>0</v>
      </c>
      <c r="BH22" s="120">
        <f t="shared" ref="BH22:BH42" si="91">SUM(I22,Y22,AO22)</f>
        <v>0</v>
      </c>
      <c r="BI22" s="120">
        <f t="shared" ref="BI22:BI42" si="92">BC22+BD22+BF22+BH22</f>
        <v>0</v>
      </c>
      <c r="BJ22" s="120">
        <f t="shared" ref="BJ22:BJ42" si="93">SUM(J22,Z22,AP22)</f>
        <v>0</v>
      </c>
      <c r="BK22" s="120">
        <f t="shared" ref="BK22:BK42" si="94">SUM(K22,AA22,AQ22)</f>
        <v>0</v>
      </c>
      <c r="BL22" s="120">
        <f t="shared" ref="BL22:BL42" si="95">SUM(L22,AB22,AR22)</f>
        <v>0</v>
      </c>
      <c r="BM22" s="120">
        <f t="shared" ref="BM22:BM42" si="96">SUM(AS22,AC22,M22)</f>
        <v>0</v>
      </c>
      <c r="BN22" s="120">
        <f t="shared" ref="BN22:BN42" si="97">SUM(AT22,AD22,N22)</f>
        <v>0</v>
      </c>
      <c r="BO22" s="120">
        <f t="shared" ref="BO22:BO42" si="98">SUM(BM22:BN22)</f>
        <v>0</v>
      </c>
      <c r="BP22" s="120">
        <f t="shared" ref="BP22:BP42" si="99">SUM(AU22,AE22,O22)</f>
        <v>0</v>
      </c>
      <c r="BQ22" s="120">
        <f t="shared" ref="BQ22:BQ42" si="100">SUM(AV22,AF22,P22)</f>
        <v>0</v>
      </c>
      <c r="BR22" s="120">
        <f t="shared" ref="BR22:BR42" si="101">IF(BQ22&gt;=3,3,BQ22)</f>
        <v>0</v>
      </c>
      <c r="BS22" s="120">
        <f t="shared" ref="BS22:BS42" si="102">SUM(AW22,AG22,Q22)</f>
        <v>0</v>
      </c>
      <c r="BT22" s="120">
        <f t="shared" ref="BT22:BT42" si="103">SUM(AX22,AH22,R22)</f>
        <v>0</v>
      </c>
      <c r="BU22" s="120">
        <f t="shared" ref="BU22:BU42" si="104">SUM(BS22:BT22)</f>
        <v>0</v>
      </c>
      <c r="BV22" s="120">
        <f t="shared" ref="BV22:BV42" si="105">SUM(AY22,AI22,S22)</f>
        <v>0</v>
      </c>
      <c r="BW22" s="121">
        <f t="shared" ref="BW22:BW42" si="106">SUM(AZ22,AJ22,T22)</f>
        <v>0</v>
      </c>
      <c r="BX22" s="121">
        <f t="shared" ref="BX22:BX42" si="107">IF(BW22&gt;=3,3,BW22)</f>
        <v>0</v>
      </c>
      <c r="BY22" s="94"/>
      <c r="BZ22" s="125">
        <f t="shared" ref="BZ22:BZ42" si="108">(BC22*100)+(BD22*80)+(BF22*60)+(BH22*40)+(BJ22*20)</f>
        <v>0</v>
      </c>
      <c r="CA22" s="126">
        <f t="shared" ref="CA22:CA42" si="109">IF(BK22&gt;3,30,BK22*10)</f>
        <v>0</v>
      </c>
      <c r="CB22" s="126">
        <f t="shared" ref="CB22:CB42" si="110">IF(BL22&gt;3,15,BL22*5)</f>
        <v>0</v>
      </c>
      <c r="CC22" s="126">
        <f t="shared" ref="CC22:CC42" si="111">(BM22*200)+(BN22*100)+(BP22*50)+(BR22*20)</f>
        <v>0</v>
      </c>
      <c r="CD22" s="126">
        <f t="shared" ref="CD22:CD42" si="112">(BS22*100)+(BT22*50)+(BV22*25)+(BX22*10)</f>
        <v>0</v>
      </c>
      <c r="CE22" s="127" t="str">
        <f t="shared" si="81"/>
        <v/>
      </c>
      <c r="CF22" s="29" t="e">
        <f t="shared" si="15"/>
        <v>#VALUE!</v>
      </c>
      <c r="CG22" s="24" t="str">
        <f t="shared" ref="CG22:CG42" si="113">IF(BB22=0," ",IF(CF22&gt;=0,3,"NAO"))</f>
        <v xml:space="preserve"> </v>
      </c>
      <c r="CH22" s="29" t="e">
        <f t="shared" si="16"/>
        <v>#VALUE!</v>
      </c>
      <c r="CI22" s="24" t="str">
        <f t="shared" ref="CI22:CI42" si="114">IF(BB22=0," ",IF(CH22&gt;=0,4,"NAO"))</f>
        <v xml:space="preserve"> </v>
      </c>
      <c r="CJ22" s="29" t="e">
        <f t="shared" si="17"/>
        <v>#VALUE!</v>
      </c>
      <c r="CK22" s="24" t="str">
        <f t="shared" ref="CK22:CK42" si="115">IF(BB22=0," ",IF(CJ22&gt;=0,5,"NAO"))</f>
        <v xml:space="preserve"> </v>
      </c>
      <c r="CM22" s="129" t="e">
        <f t="shared" ref="CM22:CM42" si="116">(CE22/(SUM($CE$3:$CE$42))*100)</f>
        <v>#VALUE!</v>
      </c>
      <c r="CO22" s="133" t="e">
        <f t="shared" si="19"/>
        <v>#DIV/0!</v>
      </c>
      <c r="CP22" s="133" t="e">
        <f t="shared" si="20"/>
        <v>#DIV/0!</v>
      </c>
      <c r="CQ22" s="133" t="e">
        <f t="shared" si="21"/>
        <v>#DIV/0!</v>
      </c>
      <c r="CR22" s="133" t="e">
        <f t="shared" si="22"/>
        <v>#DIV/0!</v>
      </c>
      <c r="CS22" s="133" t="e">
        <f t="shared" si="23"/>
        <v>#DIV/0!</v>
      </c>
      <c r="CT22" s="133" t="e">
        <f t="shared" si="24"/>
        <v>#DIV/0!</v>
      </c>
      <c r="CU22" s="133" t="e">
        <f t="shared" si="25"/>
        <v>#DIV/0!</v>
      </c>
      <c r="CV22" s="133" t="e">
        <f t="shared" si="26"/>
        <v>#DIV/0!</v>
      </c>
      <c r="CW22" s="133" t="e">
        <f t="shared" si="27"/>
        <v>#DIV/0!</v>
      </c>
      <c r="CX22" s="133" t="e">
        <f t="shared" si="28"/>
        <v>#DIV/0!</v>
      </c>
      <c r="CY22" s="133" t="e">
        <f t="shared" si="29"/>
        <v>#DIV/0!</v>
      </c>
      <c r="CZ22" s="133" t="e">
        <f t="shared" si="30"/>
        <v>#DIV/0!</v>
      </c>
      <c r="DA22" s="133" t="e">
        <f t="shared" si="31"/>
        <v>#DIV/0!</v>
      </c>
      <c r="DB22" s="133" t="e">
        <f t="shared" si="32"/>
        <v>#DIV/0!</v>
      </c>
      <c r="DC22" s="133" t="e">
        <f t="shared" si="33"/>
        <v>#DIV/0!</v>
      </c>
      <c r="DD22" s="133" t="e">
        <f t="shared" si="34"/>
        <v>#DIV/0!</v>
      </c>
      <c r="DE22" s="133" t="e">
        <f t="shared" si="35"/>
        <v>#DIV/0!</v>
      </c>
      <c r="DT22" s="24"/>
      <c r="DU22" s="24"/>
    </row>
    <row r="23" spans="1:125" ht="16" thickBot="1">
      <c r="A23" s="28"/>
      <c r="B23" s="28"/>
      <c r="C23" s="209">
        <v>21</v>
      </c>
      <c r="D23" s="137"/>
      <c r="E23" s="143"/>
      <c r="F23" s="139"/>
      <c r="G23" s="97"/>
      <c r="H23" s="97"/>
      <c r="I23" s="97"/>
      <c r="J23" s="97"/>
      <c r="K23" s="97"/>
      <c r="L23" s="28"/>
      <c r="M23" s="28"/>
      <c r="N23" s="28"/>
      <c r="O23" s="28"/>
      <c r="P23" s="28"/>
      <c r="Q23" s="28"/>
      <c r="R23" s="28"/>
      <c r="S23" s="28"/>
      <c r="T23" s="28"/>
      <c r="U23" s="143"/>
      <c r="V23" s="97"/>
      <c r="W23" s="97"/>
      <c r="X23" s="97"/>
      <c r="Y23" s="97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143"/>
      <c r="AL23" s="104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46"/>
      <c r="BB23" s="131">
        <f t="shared" si="85"/>
        <v>0</v>
      </c>
      <c r="BC23" s="119">
        <f t="shared" si="86"/>
        <v>0</v>
      </c>
      <c r="BD23" s="120">
        <f t="shared" si="87"/>
        <v>0</v>
      </c>
      <c r="BE23" s="120">
        <f t="shared" si="88"/>
        <v>0</v>
      </c>
      <c r="BF23" s="120">
        <f t="shared" si="89"/>
        <v>0</v>
      </c>
      <c r="BG23" s="120">
        <f t="shared" si="90"/>
        <v>0</v>
      </c>
      <c r="BH23" s="120">
        <f t="shared" si="91"/>
        <v>0</v>
      </c>
      <c r="BI23" s="120">
        <f t="shared" si="92"/>
        <v>0</v>
      </c>
      <c r="BJ23" s="120">
        <f t="shared" si="93"/>
        <v>0</v>
      </c>
      <c r="BK23" s="120">
        <f t="shared" si="94"/>
        <v>0</v>
      </c>
      <c r="BL23" s="120">
        <f t="shared" si="95"/>
        <v>0</v>
      </c>
      <c r="BM23" s="120">
        <f t="shared" si="96"/>
        <v>0</v>
      </c>
      <c r="BN23" s="120">
        <f t="shared" si="97"/>
        <v>0</v>
      </c>
      <c r="BO23" s="120">
        <f t="shared" si="98"/>
        <v>0</v>
      </c>
      <c r="BP23" s="120">
        <f t="shared" si="99"/>
        <v>0</v>
      </c>
      <c r="BQ23" s="120">
        <f t="shared" si="100"/>
        <v>0</v>
      </c>
      <c r="BR23" s="120">
        <f t="shared" si="101"/>
        <v>0</v>
      </c>
      <c r="BS23" s="120">
        <f t="shared" si="102"/>
        <v>0</v>
      </c>
      <c r="BT23" s="120">
        <f t="shared" si="103"/>
        <v>0</v>
      </c>
      <c r="BU23" s="120">
        <f t="shared" si="104"/>
        <v>0</v>
      </c>
      <c r="BV23" s="120">
        <f t="shared" si="105"/>
        <v>0</v>
      </c>
      <c r="BW23" s="121">
        <f t="shared" si="106"/>
        <v>0</v>
      </c>
      <c r="BX23" s="121">
        <f t="shared" si="107"/>
        <v>0</v>
      </c>
      <c r="BY23" s="94"/>
      <c r="BZ23" s="125">
        <f t="shared" si="108"/>
        <v>0</v>
      </c>
      <c r="CA23" s="126">
        <f t="shared" si="109"/>
        <v>0</v>
      </c>
      <c r="CB23" s="126">
        <f t="shared" si="110"/>
        <v>0</v>
      </c>
      <c r="CC23" s="126">
        <f t="shared" si="111"/>
        <v>0</v>
      </c>
      <c r="CD23" s="126">
        <f t="shared" si="112"/>
        <v>0</v>
      </c>
      <c r="CE23" s="127" t="str">
        <f t="shared" si="81"/>
        <v/>
      </c>
      <c r="CF23" s="29" t="e">
        <f t="shared" si="15"/>
        <v>#VALUE!</v>
      </c>
      <c r="CG23" s="24" t="str">
        <f t="shared" si="113"/>
        <v xml:space="preserve"> </v>
      </c>
      <c r="CH23" s="29" t="e">
        <f t="shared" si="16"/>
        <v>#VALUE!</v>
      </c>
      <c r="CI23" s="24" t="str">
        <f t="shared" si="114"/>
        <v xml:space="preserve"> </v>
      </c>
      <c r="CJ23" s="29" t="e">
        <f t="shared" si="17"/>
        <v>#VALUE!</v>
      </c>
      <c r="CK23" s="24" t="str">
        <f t="shared" si="115"/>
        <v xml:space="preserve"> </v>
      </c>
      <c r="CM23" s="129" t="e">
        <f t="shared" si="116"/>
        <v>#VALUE!</v>
      </c>
      <c r="CO23" s="133" t="e">
        <f t="shared" si="19"/>
        <v>#DIV/0!</v>
      </c>
      <c r="CP23" s="133" t="e">
        <f t="shared" si="20"/>
        <v>#DIV/0!</v>
      </c>
      <c r="CQ23" s="133" t="e">
        <f t="shared" si="21"/>
        <v>#DIV/0!</v>
      </c>
      <c r="CR23" s="133" t="e">
        <f t="shared" si="22"/>
        <v>#DIV/0!</v>
      </c>
      <c r="CS23" s="133" t="e">
        <f t="shared" si="23"/>
        <v>#DIV/0!</v>
      </c>
      <c r="CT23" s="133" t="e">
        <f t="shared" si="24"/>
        <v>#DIV/0!</v>
      </c>
      <c r="CU23" s="133" t="e">
        <f t="shared" si="25"/>
        <v>#DIV/0!</v>
      </c>
      <c r="CV23" s="133" t="e">
        <f t="shared" si="26"/>
        <v>#DIV/0!</v>
      </c>
      <c r="CW23" s="133" t="e">
        <f t="shared" si="27"/>
        <v>#DIV/0!</v>
      </c>
      <c r="CX23" s="133" t="e">
        <f t="shared" si="28"/>
        <v>#DIV/0!</v>
      </c>
      <c r="CY23" s="133" t="e">
        <f t="shared" si="29"/>
        <v>#DIV/0!</v>
      </c>
      <c r="CZ23" s="133" t="e">
        <f t="shared" si="30"/>
        <v>#DIV/0!</v>
      </c>
      <c r="DA23" s="133" t="e">
        <f t="shared" si="31"/>
        <v>#DIV/0!</v>
      </c>
      <c r="DB23" s="133" t="e">
        <f t="shared" si="32"/>
        <v>#DIV/0!</v>
      </c>
      <c r="DC23" s="133" t="e">
        <f t="shared" si="33"/>
        <v>#DIV/0!</v>
      </c>
      <c r="DD23" s="133" t="e">
        <f t="shared" si="34"/>
        <v>#DIV/0!</v>
      </c>
      <c r="DE23" s="133" t="e">
        <f t="shared" si="35"/>
        <v>#DIV/0!</v>
      </c>
      <c r="DT23" s="24"/>
      <c r="DU23" s="24"/>
    </row>
    <row r="24" spans="1:125" ht="16" thickBot="1">
      <c r="A24" s="28"/>
      <c r="B24" s="28"/>
      <c r="C24" s="209">
        <v>22</v>
      </c>
      <c r="D24" s="137"/>
      <c r="E24" s="143"/>
      <c r="F24" s="139"/>
      <c r="G24" s="97"/>
      <c r="H24" s="97"/>
      <c r="I24" s="97"/>
      <c r="J24" s="97"/>
      <c r="K24" s="97"/>
      <c r="L24" s="28"/>
      <c r="M24" s="28"/>
      <c r="N24" s="28"/>
      <c r="O24" s="28"/>
      <c r="P24" s="28"/>
      <c r="Q24" s="28"/>
      <c r="R24" s="28"/>
      <c r="S24" s="28"/>
      <c r="T24" s="28"/>
      <c r="U24" s="143"/>
      <c r="V24" s="97"/>
      <c r="W24" s="97"/>
      <c r="X24" s="97"/>
      <c r="Y24" s="97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143"/>
      <c r="AL24" s="104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46"/>
      <c r="BB24" s="131">
        <f t="shared" si="85"/>
        <v>0</v>
      </c>
      <c r="BC24" s="119">
        <f t="shared" si="86"/>
        <v>0</v>
      </c>
      <c r="BD24" s="120">
        <f t="shared" si="87"/>
        <v>0</v>
      </c>
      <c r="BE24" s="120">
        <f t="shared" si="88"/>
        <v>0</v>
      </c>
      <c r="BF24" s="120">
        <f t="shared" si="89"/>
        <v>0</v>
      </c>
      <c r="BG24" s="120">
        <f t="shared" si="90"/>
        <v>0</v>
      </c>
      <c r="BH24" s="120">
        <f t="shared" si="91"/>
        <v>0</v>
      </c>
      <c r="BI24" s="120">
        <f t="shared" si="92"/>
        <v>0</v>
      </c>
      <c r="BJ24" s="120">
        <f t="shared" si="93"/>
        <v>0</v>
      </c>
      <c r="BK24" s="120">
        <f t="shared" si="94"/>
        <v>0</v>
      </c>
      <c r="BL24" s="120">
        <f t="shared" si="95"/>
        <v>0</v>
      </c>
      <c r="BM24" s="120">
        <f t="shared" si="96"/>
        <v>0</v>
      </c>
      <c r="BN24" s="120">
        <f t="shared" si="97"/>
        <v>0</v>
      </c>
      <c r="BO24" s="120">
        <f t="shared" si="98"/>
        <v>0</v>
      </c>
      <c r="BP24" s="120">
        <f t="shared" si="99"/>
        <v>0</v>
      </c>
      <c r="BQ24" s="120">
        <f t="shared" si="100"/>
        <v>0</v>
      </c>
      <c r="BR24" s="120">
        <f t="shared" si="101"/>
        <v>0</v>
      </c>
      <c r="BS24" s="120">
        <f t="shared" si="102"/>
        <v>0</v>
      </c>
      <c r="BT24" s="120">
        <f t="shared" si="103"/>
        <v>0</v>
      </c>
      <c r="BU24" s="120">
        <f t="shared" si="104"/>
        <v>0</v>
      </c>
      <c r="BV24" s="120">
        <f t="shared" si="105"/>
        <v>0</v>
      </c>
      <c r="BW24" s="121">
        <f t="shared" si="106"/>
        <v>0</v>
      </c>
      <c r="BX24" s="121">
        <f t="shared" si="107"/>
        <v>0</v>
      </c>
      <c r="BY24" s="94"/>
      <c r="BZ24" s="125">
        <f t="shared" si="108"/>
        <v>0</v>
      </c>
      <c r="CA24" s="126">
        <f t="shared" si="109"/>
        <v>0</v>
      </c>
      <c r="CB24" s="126">
        <f t="shared" si="110"/>
        <v>0</v>
      </c>
      <c r="CC24" s="126">
        <f t="shared" si="111"/>
        <v>0</v>
      </c>
      <c r="CD24" s="126">
        <f t="shared" si="112"/>
        <v>0</v>
      </c>
      <c r="CE24" s="127" t="str">
        <f t="shared" si="81"/>
        <v/>
      </c>
      <c r="CF24" s="29" t="e">
        <f t="shared" si="15"/>
        <v>#VALUE!</v>
      </c>
      <c r="CG24" s="24" t="str">
        <f t="shared" si="113"/>
        <v xml:space="preserve"> </v>
      </c>
      <c r="CH24" s="29" t="e">
        <f t="shared" si="16"/>
        <v>#VALUE!</v>
      </c>
      <c r="CI24" s="24" t="str">
        <f t="shared" si="114"/>
        <v xml:space="preserve"> </v>
      </c>
      <c r="CJ24" s="29" t="e">
        <f t="shared" si="17"/>
        <v>#VALUE!</v>
      </c>
      <c r="CK24" s="24" t="str">
        <f t="shared" si="115"/>
        <v xml:space="preserve"> </v>
      </c>
      <c r="CM24" s="129" t="e">
        <f t="shared" si="116"/>
        <v>#VALUE!</v>
      </c>
      <c r="CO24" s="133" t="e">
        <f t="shared" si="19"/>
        <v>#DIV/0!</v>
      </c>
      <c r="CP24" s="133" t="e">
        <f t="shared" si="20"/>
        <v>#DIV/0!</v>
      </c>
      <c r="CQ24" s="133" t="e">
        <f t="shared" si="21"/>
        <v>#DIV/0!</v>
      </c>
      <c r="CR24" s="133" t="e">
        <f t="shared" si="22"/>
        <v>#DIV/0!</v>
      </c>
      <c r="CS24" s="133" t="e">
        <f t="shared" si="23"/>
        <v>#DIV/0!</v>
      </c>
      <c r="CT24" s="133" t="e">
        <f t="shared" si="24"/>
        <v>#DIV/0!</v>
      </c>
      <c r="CU24" s="133" t="e">
        <f t="shared" si="25"/>
        <v>#DIV/0!</v>
      </c>
      <c r="CV24" s="133" t="e">
        <f t="shared" si="26"/>
        <v>#DIV/0!</v>
      </c>
      <c r="CW24" s="133" t="e">
        <f t="shared" si="27"/>
        <v>#DIV/0!</v>
      </c>
      <c r="CX24" s="133" t="e">
        <f t="shared" si="28"/>
        <v>#DIV/0!</v>
      </c>
      <c r="CY24" s="133" t="e">
        <f t="shared" si="29"/>
        <v>#DIV/0!</v>
      </c>
      <c r="CZ24" s="133" t="e">
        <f t="shared" si="30"/>
        <v>#DIV/0!</v>
      </c>
      <c r="DA24" s="133" t="e">
        <f t="shared" si="31"/>
        <v>#DIV/0!</v>
      </c>
      <c r="DB24" s="133" t="e">
        <f t="shared" si="32"/>
        <v>#DIV/0!</v>
      </c>
      <c r="DC24" s="133" t="e">
        <f t="shared" si="33"/>
        <v>#DIV/0!</v>
      </c>
      <c r="DD24" s="133" t="e">
        <f t="shared" si="34"/>
        <v>#DIV/0!</v>
      </c>
      <c r="DE24" s="133" t="e">
        <f t="shared" si="35"/>
        <v>#DIV/0!</v>
      </c>
      <c r="DT24" s="24"/>
      <c r="DU24" s="24"/>
    </row>
    <row r="25" spans="1:125" ht="16" thickBot="1">
      <c r="A25" s="28"/>
      <c r="B25" s="28"/>
      <c r="C25" s="209">
        <v>23</v>
      </c>
      <c r="D25" s="137"/>
      <c r="E25" s="143"/>
      <c r="F25" s="139"/>
      <c r="G25" s="97"/>
      <c r="H25" s="97"/>
      <c r="I25" s="97"/>
      <c r="J25" s="97"/>
      <c r="K25" s="97"/>
      <c r="L25" s="28"/>
      <c r="M25" s="28"/>
      <c r="N25" s="28"/>
      <c r="O25" s="28"/>
      <c r="P25" s="28"/>
      <c r="Q25" s="28"/>
      <c r="R25" s="28"/>
      <c r="S25" s="28"/>
      <c r="T25" s="28"/>
      <c r="U25" s="143"/>
      <c r="V25" s="97"/>
      <c r="W25" s="97"/>
      <c r="X25" s="97"/>
      <c r="Y25" s="97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143"/>
      <c r="AL25" s="104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46"/>
      <c r="BB25" s="131">
        <f t="shared" si="85"/>
        <v>0</v>
      </c>
      <c r="BC25" s="119">
        <f t="shared" si="86"/>
        <v>0</v>
      </c>
      <c r="BD25" s="120">
        <f t="shared" si="87"/>
        <v>0</v>
      </c>
      <c r="BE25" s="120">
        <f t="shared" si="88"/>
        <v>0</v>
      </c>
      <c r="BF25" s="120">
        <f t="shared" si="89"/>
        <v>0</v>
      </c>
      <c r="BG25" s="120">
        <f t="shared" si="90"/>
        <v>0</v>
      </c>
      <c r="BH25" s="120">
        <f t="shared" si="91"/>
        <v>0</v>
      </c>
      <c r="BI25" s="120">
        <f t="shared" si="92"/>
        <v>0</v>
      </c>
      <c r="BJ25" s="120">
        <f t="shared" si="93"/>
        <v>0</v>
      </c>
      <c r="BK25" s="120">
        <f t="shared" si="94"/>
        <v>0</v>
      </c>
      <c r="BL25" s="120">
        <f t="shared" si="95"/>
        <v>0</v>
      </c>
      <c r="BM25" s="120">
        <f t="shared" si="96"/>
        <v>0</v>
      </c>
      <c r="BN25" s="120">
        <f t="shared" si="97"/>
        <v>0</v>
      </c>
      <c r="BO25" s="120">
        <f t="shared" si="98"/>
        <v>0</v>
      </c>
      <c r="BP25" s="120">
        <f t="shared" si="99"/>
        <v>0</v>
      </c>
      <c r="BQ25" s="120">
        <f t="shared" si="100"/>
        <v>0</v>
      </c>
      <c r="BR25" s="120">
        <f t="shared" si="101"/>
        <v>0</v>
      </c>
      <c r="BS25" s="120">
        <f t="shared" si="102"/>
        <v>0</v>
      </c>
      <c r="BT25" s="120">
        <f t="shared" si="103"/>
        <v>0</v>
      </c>
      <c r="BU25" s="120">
        <f t="shared" si="104"/>
        <v>0</v>
      </c>
      <c r="BV25" s="120">
        <f t="shared" si="105"/>
        <v>0</v>
      </c>
      <c r="BW25" s="121">
        <f t="shared" si="106"/>
        <v>0</v>
      </c>
      <c r="BX25" s="121">
        <f t="shared" si="107"/>
        <v>0</v>
      </c>
      <c r="BY25" s="94"/>
      <c r="BZ25" s="125">
        <f t="shared" si="108"/>
        <v>0</v>
      </c>
      <c r="CA25" s="126">
        <f t="shared" si="109"/>
        <v>0</v>
      </c>
      <c r="CB25" s="126">
        <f t="shared" si="110"/>
        <v>0</v>
      </c>
      <c r="CC25" s="126">
        <f t="shared" si="111"/>
        <v>0</v>
      </c>
      <c r="CD25" s="126">
        <f t="shared" si="112"/>
        <v>0</v>
      </c>
      <c r="CE25" s="127" t="str">
        <f t="shared" si="81"/>
        <v/>
      </c>
      <c r="CF25" s="29" t="e">
        <f t="shared" si="15"/>
        <v>#VALUE!</v>
      </c>
      <c r="CG25" s="24" t="str">
        <f t="shared" si="113"/>
        <v xml:space="preserve"> </v>
      </c>
      <c r="CH25" s="29" t="e">
        <f t="shared" si="16"/>
        <v>#VALUE!</v>
      </c>
      <c r="CI25" s="24" t="str">
        <f t="shared" si="114"/>
        <v xml:space="preserve"> </v>
      </c>
      <c r="CJ25" s="29" t="e">
        <f t="shared" si="17"/>
        <v>#VALUE!</v>
      </c>
      <c r="CK25" s="24" t="str">
        <f t="shared" si="115"/>
        <v xml:space="preserve"> </v>
      </c>
      <c r="CM25" s="129" t="e">
        <f t="shared" si="116"/>
        <v>#VALUE!</v>
      </c>
      <c r="CO25" s="133" t="e">
        <f t="shared" si="19"/>
        <v>#DIV/0!</v>
      </c>
      <c r="CP25" s="133" t="e">
        <f t="shared" si="20"/>
        <v>#DIV/0!</v>
      </c>
      <c r="CQ25" s="133" t="e">
        <f t="shared" si="21"/>
        <v>#DIV/0!</v>
      </c>
      <c r="CR25" s="133" t="e">
        <f t="shared" si="22"/>
        <v>#DIV/0!</v>
      </c>
      <c r="CS25" s="133" t="e">
        <f t="shared" si="23"/>
        <v>#DIV/0!</v>
      </c>
      <c r="CT25" s="133" t="e">
        <f t="shared" si="24"/>
        <v>#DIV/0!</v>
      </c>
      <c r="CU25" s="133" t="e">
        <f t="shared" si="25"/>
        <v>#DIV/0!</v>
      </c>
      <c r="CV25" s="133" t="e">
        <f t="shared" si="26"/>
        <v>#DIV/0!</v>
      </c>
      <c r="CW25" s="133" t="e">
        <f t="shared" si="27"/>
        <v>#DIV/0!</v>
      </c>
      <c r="CX25" s="133" t="e">
        <f t="shared" si="28"/>
        <v>#DIV/0!</v>
      </c>
      <c r="CY25" s="133" t="e">
        <f t="shared" si="29"/>
        <v>#DIV/0!</v>
      </c>
      <c r="CZ25" s="133" t="e">
        <f t="shared" si="30"/>
        <v>#DIV/0!</v>
      </c>
      <c r="DA25" s="133" t="e">
        <f t="shared" si="31"/>
        <v>#DIV/0!</v>
      </c>
      <c r="DB25" s="133" t="e">
        <f t="shared" si="32"/>
        <v>#DIV/0!</v>
      </c>
      <c r="DC25" s="133" t="e">
        <f t="shared" si="33"/>
        <v>#DIV/0!</v>
      </c>
      <c r="DD25" s="133" t="e">
        <f t="shared" si="34"/>
        <v>#DIV/0!</v>
      </c>
      <c r="DE25" s="133" t="e">
        <f t="shared" si="35"/>
        <v>#DIV/0!</v>
      </c>
      <c r="DT25" s="24"/>
      <c r="DU25" s="24"/>
    </row>
    <row r="26" spans="1:125" ht="16" thickBot="1">
      <c r="A26" s="28"/>
      <c r="B26" s="28"/>
      <c r="C26" s="209">
        <v>24</v>
      </c>
      <c r="D26" s="137"/>
      <c r="E26" s="143"/>
      <c r="F26" s="139"/>
      <c r="G26" s="97"/>
      <c r="H26" s="97"/>
      <c r="I26" s="97"/>
      <c r="J26" s="97"/>
      <c r="K26" s="97"/>
      <c r="L26" s="28"/>
      <c r="M26" s="28"/>
      <c r="N26" s="28"/>
      <c r="O26" s="28"/>
      <c r="P26" s="28"/>
      <c r="Q26" s="28"/>
      <c r="R26" s="28"/>
      <c r="S26" s="28"/>
      <c r="T26" s="28"/>
      <c r="U26" s="143"/>
      <c r="V26" s="97"/>
      <c r="W26" s="97"/>
      <c r="X26" s="97"/>
      <c r="Y26" s="97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143"/>
      <c r="AL26" s="104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46"/>
      <c r="BB26" s="131">
        <f t="shared" si="85"/>
        <v>0</v>
      </c>
      <c r="BC26" s="119">
        <f t="shared" si="86"/>
        <v>0</v>
      </c>
      <c r="BD26" s="120">
        <f t="shared" si="87"/>
        <v>0</v>
      </c>
      <c r="BE26" s="120">
        <f t="shared" si="88"/>
        <v>0</v>
      </c>
      <c r="BF26" s="120">
        <f t="shared" si="89"/>
        <v>0</v>
      </c>
      <c r="BG26" s="120">
        <f t="shared" si="90"/>
        <v>0</v>
      </c>
      <c r="BH26" s="120">
        <f t="shared" si="91"/>
        <v>0</v>
      </c>
      <c r="BI26" s="120">
        <f t="shared" si="92"/>
        <v>0</v>
      </c>
      <c r="BJ26" s="120">
        <f t="shared" si="93"/>
        <v>0</v>
      </c>
      <c r="BK26" s="120">
        <f t="shared" si="94"/>
        <v>0</v>
      </c>
      <c r="BL26" s="120">
        <f t="shared" si="95"/>
        <v>0</v>
      </c>
      <c r="BM26" s="120">
        <f t="shared" si="96"/>
        <v>0</v>
      </c>
      <c r="BN26" s="120">
        <f t="shared" si="97"/>
        <v>0</v>
      </c>
      <c r="BO26" s="120">
        <f t="shared" si="98"/>
        <v>0</v>
      </c>
      <c r="BP26" s="120">
        <f t="shared" si="99"/>
        <v>0</v>
      </c>
      <c r="BQ26" s="120">
        <f t="shared" si="100"/>
        <v>0</v>
      </c>
      <c r="BR26" s="120">
        <f t="shared" si="101"/>
        <v>0</v>
      </c>
      <c r="BS26" s="120">
        <f t="shared" si="102"/>
        <v>0</v>
      </c>
      <c r="BT26" s="120">
        <f t="shared" si="103"/>
        <v>0</v>
      </c>
      <c r="BU26" s="120">
        <f t="shared" si="104"/>
        <v>0</v>
      </c>
      <c r="BV26" s="120">
        <f t="shared" si="105"/>
        <v>0</v>
      </c>
      <c r="BW26" s="121">
        <f t="shared" si="106"/>
        <v>0</v>
      </c>
      <c r="BX26" s="121">
        <f t="shared" si="107"/>
        <v>0</v>
      </c>
      <c r="BY26" s="94"/>
      <c r="BZ26" s="125">
        <f t="shared" si="108"/>
        <v>0</v>
      </c>
      <c r="CA26" s="126">
        <f t="shared" si="109"/>
        <v>0</v>
      </c>
      <c r="CB26" s="126">
        <f t="shared" si="110"/>
        <v>0</v>
      </c>
      <c r="CC26" s="126">
        <f t="shared" si="111"/>
        <v>0</v>
      </c>
      <c r="CD26" s="126">
        <f t="shared" si="112"/>
        <v>0</v>
      </c>
      <c r="CE26" s="127" t="str">
        <f t="shared" si="81"/>
        <v/>
      </c>
      <c r="CF26" s="29" t="e">
        <f t="shared" si="15"/>
        <v>#VALUE!</v>
      </c>
      <c r="CG26" s="24" t="str">
        <f t="shared" si="113"/>
        <v xml:space="preserve"> </v>
      </c>
      <c r="CH26" s="29" t="e">
        <f t="shared" si="16"/>
        <v>#VALUE!</v>
      </c>
      <c r="CI26" s="24" t="str">
        <f t="shared" si="114"/>
        <v xml:space="preserve"> </v>
      </c>
      <c r="CJ26" s="29" t="e">
        <f t="shared" si="17"/>
        <v>#VALUE!</v>
      </c>
      <c r="CK26" s="24" t="str">
        <f t="shared" si="115"/>
        <v xml:space="preserve"> </v>
      </c>
      <c r="CM26" s="129" t="e">
        <f t="shared" si="116"/>
        <v>#VALUE!</v>
      </c>
      <c r="CO26" s="133" t="e">
        <f t="shared" si="19"/>
        <v>#DIV/0!</v>
      </c>
      <c r="CP26" s="133" t="e">
        <f t="shared" si="20"/>
        <v>#DIV/0!</v>
      </c>
      <c r="CQ26" s="133" t="e">
        <f t="shared" si="21"/>
        <v>#DIV/0!</v>
      </c>
      <c r="CR26" s="133" t="e">
        <f t="shared" si="22"/>
        <v>#DIV/0!</v>
      </c>
      <c r="CS26" s="133" t="e">
        <f t="shared" si="23"/>
        <v>#DIV/0!</v>
      </c>
      <c r="CT26" s="133" t="e">
        <f t="shared" si="24"/>
        <v>#DIV/0!</v>
      </c>
      <c r="CU26" s="133" t="e">
        <f t="shared" si="25"/>
        <v>#DIV/0!</v>
      </c>
      <c r="CV26" s="133" t="e">
        <f t="shared" si="26"/>
        <v>#DIV/0!</v>
      </c>
      <c r="CW26" s="133" t="e">
        <f t="shared" si="27"/>
        <v>#DIV/0!</v>
      </c>
      <c r="CX26" s="133" t="e">
        <f t="shared" si="28"/>
        <v>#DIV/0!</v>
      </c>
      <c r="CY26" s="133" t="e">
        <f t="shared" si="29"/>
        <v>#DIV/0!</v>
      </c>
      <c r="CZ26" s="133" t="e">
        <f t="shared" si="30"/>
        <v>#DIV/0!</v>
      </c>
      <c r="DA26" s="133" t="e">
        <f t="shared" si="31"/>
        <v>#DIV/0!</v>
      </c>
      <c r="DB26" s="133" t="e">
        <f t="shared" si="32"/>
        <v>#DIV/0!</v>
      </c>
      <c r="DC26" s="133" t="e">
        <f t="shared" si="33"/>
        <v>#DIV/0!</v>
      </c>
      <c r="DD26" s="133" t="e">
        <f t="shared" si="34"/>
        <v>#DIV/0!</v>
      </c>
      <c r="DE26" s="133" t="e">
        <f t="shared" si="35"/>
        <v>#DIV/0!</v>
      </c>
      <c r="DT26" s="24"/>
      <c r="DU26" s="24"/>
    </row>
    <row r="27" spans="1:125" ht="16" thickBot="1">
      <c r="A27" s="28"/>
      <c r="B27" s="28"/>
      <c r="C27" s="209">
        <v>25</v>
      </c>
      <c r="D27" s="137"/>
      <c r="E27" s="143"/>
      <c r="F27" s="139"/>
      <c r="G27" s="97"/>
      <c r="H27" s="97"/>
      <c r="I27" s="97"/>
      <c r="J27" s="97"/>
      <c r="K27" s="97"/>
      <c r="L27" s="28"/>
      <c r="M27" s="28"/>
      <c r="N27" s="28"/>
      <c r="O27" s="28"/>
      <c r="P27" s="28"/>
      <c r="Q27" s="28"/>
      <c r="R27" s="28"/>
      <c r="S27" s="28"/>
      <c r="T27" s="28"/>
      <c r="U27" s="143"/>
      <c r="V27" s="97"/>
      <c r="W27" s="97"/>
      <c r="X27" s="97"/>
      <c r="Y27" s="97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143"/>
      <c r="AL27" s="104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46"/>
      <c r="BB27" s="131">
        <f t="shared" si="85"/>
        <v>0</v>
      </c>
      <c r="BC27" s="119">
        <f t="shared" si="86"/>
        <v>0</v>
      </c>
      <c r="BD27" s="120">
        <f t="shared" si="87"/>
        <v>0</v>
      </c>
      <c r="BE27" s="120">
        <f t="shared" si="88"/>
        <v>0</v>
      </c>
      <c r="BF27" s="120">
        <f t="shared" si="89"/>
        <v>0</v>
      </c>
      <c r="BG27" s="120">
        <f t="shared" si="90"/>
        <v>0</v>
      </c>
      <c r="BH27" s="120">
        <f t="shared" si="91"/>
        <v>0</v>
      </c>
      <c r="BI27" s="120">
        <f t="shared" si="92"/>
        <v>0</v>
      </c>
      <c r="BJ27" s="120">
        <f t="shared" si="93"/>
        <v>0</v>
      </c>
      <c r="BK27" s="120">
        <f t="shared" si="94"/>
        <v>0</v>
      </c>
      <c r="BL27" s="120">
        <f t="shared" si="95"/>
        <v>0</v>
      </c>
      <c r="BM27" s="120">
        <f t="shared" si="96"/>
        <v>0</v>
      </c>
      <c r="BN27" s="120">
        <f t="shared" si="97"/>
        <v>0</v>
      </c>
      <c r="BO27" s="120">
        <f t="shared" si="98"/>
        <v>0</v>
      </c>
      <c r="BP27" s="120">
        <f t="shared" si="99"/>
        <v>0</v>
      </c>
      <c r="BQ27" s="120">
        <f t="shared" si="100"/>
        <v>0</v>
      </c>
      <c r="BR27" s="120">
        <f t="shared" si="101"/>
        <v>0</v>
      </c>
      <c r="BS27" s="120">
        <f t="shared" si="102"/>
        <v>0</v>
      </c>
      <c r="BT27" s="120">
        <f t="shared" si="103"/>
        <v>0</v>
      </c>
      <c r="BU27" s="120">
        <f t="shared" si="104"/>
        <v>0</v>
      </c>
      <c r="BV27" s="120">
        <f t="shared" si="105"/>
        <v>0</v>
      </c>
      <c r="BW27" s="121">
        <f t="shared" si="106"/>
        <v>0</v>
      </c>
      <c r="BX27" s="121">
        <f t="shared" si="107"/>
        <v>0</v>
      </c>
      <c r="BY27" s="94"/>
      <c r="BZ27" s="125">
        <f t="shared" si="108"/>
        <v>0</v>
      </c>
      <c r="CA27" s="126">
        <f t="shared" si="109"/>
        <v>0</v>
      </c>
      <c r="CB27" s="126">
        <f t="shared" si="110"/>
        <v>0</v>
      </c>
      <c r="CC27" s="126">
        <f t="shared" si="111"/>
        <v>0</v>
      </c>
      <c r="CD27" s="126">
        <f t="shared" si="112"/>
        <v>0</v>
      </c>
      <c r="CE27" s="127" t="str">
        <f t="shared" si="81"/>
        <v/>
      </c>
      <c r="CF27" s="29" t="e">
        <f t="shared" si="15"/>
        <v>#VALUE!</v>
      </c>
      <c r="CG27" s="24" t="str">
        <f t="shared" si="113"/>
        <v xml:space="preserve"> </v>
      </c>
      <c r="CH27" s="29" t="e">
        <f t="shared" si="16"/>
        <v>#VALUE!</v>
      </c>
      <c r="CI27" s="24" t="str">
        <f t="shared" si="114"/>
        <v xml:space="preserve"> </v>
      </c>
      <c r="CJ27" s="29" t="e">
        <f t="shared" si="17"/>
        <v>#VALUE!</v>
      </c>
      <c r="CK27" s="24" t="str">
        <f t="shared" si="115"/>
        <v xml:space="preserve"> </v>
      </c>
      <c r="CM27" s="129" t="e">
        <f t="shared" si="116"/>
        <v>#VALUE!</v>
      </c>
      <c r="CO27" s="133" t="e">
        <f t="shared" si="19"/>
        <v>#DIV/0!</v>
      </c>
      <c r="CP27" s="133" t="e">
        <f t="shared" si="20"/>
        <v>#DIV/0!</v>
      </c>
      <c r="CQ27" s="133" t="e">
        <f t="shared" si="21"/>
        <v>#DIV/0!</v>
      </c>
      <c r="CR27" s="133" t="e">
        <f t="shared" si="22"/>
        <v>#DIV/0!</v>
      </c>
      <c r="CS27" s="133" t="e">
        <f t="shared" si="23"/>
        <v>#DIV/0!</v>
      </c>
      <c r="CT27" s="133" t="e">
        <f t="shared" si="24"/>
        <v>#DIV/0!</v>
      </c>
      <c r="CU27" s="133" t="e">
        <f t="shared" si="25"/>
        <v>#DIV/0!</v>
      </c>
      <c r="CV27" s="133" t="e">
        <f t="shared" si="26"/>
        <v>#DIV/0!</v>
      </c>
      <c r="CW27" s="133" t="e">
        <f t="shared" si="27"/>
        <v>#DIV/0!</v>
      </c>
      <c r="CX27" s="133" t="e">
        <f t="shared" si="28"/>
        <v>#DIV/0!</v>
      </c>
      <c r="CY27" s="133" t="e">
        <f t="shared" si="29"/>
        <v>#DIV/0!</v>
      </c>
      <c r="CZ27" s="133" t="e">
        <f t="shared" si="30"/>
        <v>#DIV/0!</v>
      </c>
      <c r="DA27" s="133" t="e">
        <f t="shared" si="31"/>
        <v>#DIV/0!</v>
      </c>
      <c r="DB27" s="133" t="e">
        <f t="shared" si="32"/>
        <v>#DIV/0!</v>
      </c>
      <c r="DC27" s="133" t="e">
        <f t="shared" si="33"/>
        <v>#DIV/0!</v>
      </c>
      <c r="DD27" s="133" t="e">
        <f t="shared" si="34"/>
        <v>#DIV/0!</v>
      </c>
      <c r="DE27" s="133" t="e">
        <f t="shared" si="35"/>
        <v>#DIV/0!</v>
      </c>
      <c r="DT27" s="24"/>
      <c r="DU27" s="24"/>
    </row>
    <row r="28" spans="1:125" ht="16" thickBot="1">
      <c r="A28" s="28"/>
      <c r="B28" s="28"/>
      <c r="C28" s="209">
        <v>26</v>
      </c>
      <c r="D28" s="137"/>
      <c r="E28" s="143"/>
      <c r="F28" s="139"/>
      <c r="G28" s="97"/>
      <c r="H28" s="97"/>
      <c r="I28" s="97"/>
      <c r="J28" s="97"/>
      <c r="K28" s="97"/>
      <c r="L28" s="28"/>
      <c r="M28" s="28"/>
      <c r="N28" s="28"/>
      <c r="O28" s="28"/>
      <c r="P28" s="28"/>
      <c r="Q28" s="28"/>
      <c r="R28" s="28"/>
      <c r="S28" s="28"/>
      <c r="T28" s="28"/>
      <c r="U28" s="143"/>
      <c r="V28" s="97"/>
      <c r="W28" s="97"/>
      <c r="X28" s="97"/>
      <c r="Y28" s="97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143"/>
      <c r="AL28" s="104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46"/>
      <c r="BB28" s="131">
        <f t="shared" si="85"/>
        <v>0</v>
      </c>
      <c r="BC28" s="119">
        <f t="shared" si="86"/>
        <v>0</v>
      </c>
      <c r="BD28" s="120">
        <f t="shared" si="87"/>
        <v>0</v>
      </c>
      <c r="BE28" s="120">
        <f t="shared" si="88"/>
        <v>0</v>
      </c>
      <c r="BF28" s="120">
        <f t="shared" si="89"/>
        <v>0</v>
      </c>
      <c r="BG28" s="120">
        <f t="shared" si="90"/>
        <v>0</v>
      </c>
      <c r="BH28" s="120">
        <f t="shared" si="91"/>
        <v>0</v>
      </c>
      <c r="BI28" s="120">
        <f t="shared" si="92"/>
        <v>0</v>
      </c>
      <c r="BJ28" s="120">
        <f t="shared" si="93"/>
        <v>0</v>
      </c>
      <c r="BK28" s="120">
        <f t="shared" si="94"/>
        <v>0</v>
      </c>
      <c r="BL28" s="120">
        <f t="shared" si="95"/>
        <v>0</v>
      </c>
      <c r="BM28" s="120">
        <f t="shared" si="96"/>
        <v>0</v>
      </c>
      <c r="BN28" s="120">
        <f t="shared" si="97"/>
        <v>0</v>
      </c>
      <c r="BO28" s="120">
        <f t="shared" si="98"/>
        <v>0</v>
      </c>
      <c r="BP28" s="120">
        <f t="shared" si="99"/>
        <v>0</v>
      </c>
      <c r="BQ28" s="120">
        <f t="shared" si="100"/>
        <v>0</v>
      </c>
      <c r="BR28" s="120">
        <f t="shared" si="101"/>
        <v>0</v>
      </c>
      <c r="BS28" s="120">
        <f t="shared" si="102"/>
        <v>0</v>
      </c>
      <c r="BT28" s="120">
        <f t="shared" si="103"/>
        <v>0</v>
      </c>
      <c r="BU28" s="120">
        <f t="shared" si="104"/>
        <v>0</v>
      </c>
      <c r="BV28" s="120">
        <f t="shared" si="105"/>
        <v>0</v>
      </c>
      <c r="BW28" s="121">
        <f t="shared" si="106"/>
        <v>0</v>
      </c>
      <c r="BX28" s="121">
        <f t="shared" si="107"/>
        <v>0</v>
      </c>
      <c r="BY28" s="94"/>
      <c r="BZ28" s="125">
        <f t="shared" si="108"/>
        <v>0</v>
      </c>
      <c r="CA28" s="126">
        <f t="shared" si="109"/>
        <v>0</v>
      </c>
      <c r="CB28" s="126">
        <f t="shared" si="110"/>
        <v>0</v>
      </c>
      <c r="CC28" s="126">
        <f t="shared" si="111"/>
        <v>0</v>
      </c>
      <c r="CD28" s="126">
        <f t="shared" si="112"/>
        <v>0</v>
      </c>
      <c r="CE28" s="127" t="str">
        <f t="shared" si="81"/>
        <v/>
      </c>
      <c r="CF28" s="29" t="e">
        <f t="shared" si="15"/>
        <v>#VALUE!</v>
      </c>
      <c r="CG28" s="24" t="str">
        <f t="shared" si="113"/>
        <v xml:space="preserve"> </v>
      </c>
      <c r="CH28" s="29" t="e">
        <f t="shared" si="16"/>
        <v>#VALUE!</v>
      </c>
      <c r="CI28" s="24" t="str">
        <f t="shared" si="114"/>
        <v xml:space="preserve"> </v>
      </c>
      <c r="CJ28" s="29" t="e">
        <f t="shared" si="17"/>
        <v>#VALUE!</v>
      </c>
      <c r="CK28" s="24" t="str">
        <f t="shared" si="115"/>
        <v xml:space="preserve"> </v>
      </c>
      <c r="CM28" s="129" t="e">
        <f t="shared" si="116"/>
        <v>#VALUE!</v>
      </c>
      <c r="CO28" s="133" t="e">
        <f t="shared" si="19"/>
        <v>#DIV/0!</v>
      </c>
      <c r="CP28" s="133" t="e">
        <f t="shared" si="20"/>
        <v>#DIV/0!</v>
      </c>
      <c r="CQ28" s="133" t="e">
        <f t="shared" si="21"/>
        <v>#DIV/0!</v>
      </c>
      <c r="CR28" s="133" t="e">
        <f t="shared" si="22"/>
        <v>#DIV/0!</v>
      </c>
      <c r="CS28" s="133" t="e">
        <f t="shared" si="23"/>
        <v>#DIV/0!</v>
      </c>
      <c r="CT28" s="133" t="e">
        <f t="shared" si="24"/>
        <v>#DIV/0!</v>
      </c>
      <c r="CU28" s="133" t="e">
        <f t="shared" si="25"/>
        <v>#DIV/0!</v>
      </c>
      <c r="CV28" s="133" t="e">
        <f t="shared" si="26"/>
        <v>#DIV/0!</v>
      </c>
      <c r="CW28" s="133" t="e">
        <f t="shared" si="27"/>
        <v>#DIV/0!</v>
      </c>
      <c r="CX28" s="133" t="e">
        <f t="shared" si="28"/>
        <v>#DIV/0!</v>
      </c>
      <c r="CY28" s="133" t="e">
        <f t="shared" si="29"/>
        <v>#DIV/0!</v>
      </c>
      <c r="CZ28" s="133" t="e">
        <f t="shared" si="30"/>
        <v>#DIV/0!</v>
      </c>
      <c r="DA28" s="133" t="e">
        <f t="shared" si="31"/>
        <v>#DIV/0!</v>
      </c>
      <c r="DB28" s="133" t="e">
        <f t="shared" si="32"/>
        <v>#DIV/0!</v>
      </c>
      <c r="DC28" s="133" t="e">
        <f t="shared" si="33"/>
        <v>#DIV/0!</v>
      </c>
      <c r="DD28" s="133" t="e">
        <f t="shared" si="34"/>
        <v>#DIV/0!</v>
      </c>
      <c r="DE28" s="133" t="e">
        <f t="shared" si="35"/>
        <v>#DIV/0!</v>
      </c>
      <c r="DT28" s="24"/>
      <c r="DU28" s="24"/>
    </row>
    <row r="29" spans="1:125" ht="16" thickBot="1">
      <c r="A29" s="28"/>
      <c r="B29" s="28"/>
      <c r="C29" s="209">
        <v>27</v>
      </c>
      <c r="D29" s="137"/>
      <c r="E29" s="143"/>
      <c r="F29" s="139"/>
      <c r="G29" s="97"/>
      <c r="H29" s="97"/>
      <c r="I29" s="97"/>
      <c r="J29" s="97"/>
      <c r="K29" s="97"/>
      <c r="L29" s="28"/>
      <c r="M29" s="28"/>
      <c r="N29" s="28"/>
      <c r="O29" s="28"/>
      <c r="P29" s="28"/>
      <c r="Q29" s="28"/>
      <c r="R29" s="28"/>
      <c r="S29" s="28"/>
      <c r="T29" s="28"/>
      <c r="U29" s="143"/>
      <c r="V29" s="97"/>
      <c r="W29" s="97"/>
      <c r="X29" s="97"/>
      <c r="Y29" s="97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143"/>
      <c r="AL29" s="104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46"/>
      <c r="BB29" s="131">
        <f t="shared" si="85"/>
        <v>0</v>
      </c>
      <c r="BC29" s="119">
        <f t="shared" si="86"/>
        <v>0</v>
      </c>
      <c r="BD29" s="120">
        <f t="shared" si="87"/>
        <v>0</v>
      </c>
      <c r="BE29" s="120">
        <f t="shared" si="88"/>
        <v>0</v>
      </c>
      <c r="BF29" s="120">
        <f t="shared" si="89"/>
        <v>0</v>
      </c>
      <c r="BG29" s="120">
        <f t="shared" si="90"/>
        <v>0</v>
      </c>
      <c r="BH29" s="120">
        <f t="shared" si="91"/>
        <v>0</v>
      </c>
      <c r="BI29" s="120">
        <f t="shared" si="92"/>
        <v>0</v>
      </c>
      <c r="BJ29" s="120">
        <f t="shared" si="93"/>
        <v>0</v>
      </c>
      <c r="BK29" s="120">
        <f t="shared" si="94"/>
        <v>0</v>
      </c>
      <c r="BL29" s="120">
        <f t="shared" si="95"/>
        <v>0</v>
      </c>
      <c r="BM29" s="120">
        <f t="shared" si="96"/>
        <v>0</v>
      </c>
      <c r="BN29" s="120">
        <f t="shared" si="97"/>
        <v>0</v>
      </c>
      <c r="BO29" s="120">
        <f t="shared" si="98"/>
        <v>0</v>
      </c>
      <c r="BP29" s="120">
        <f t="shared" si="99"/>
        <v>0</v>
      </c>
      <c r="BQ29" s="120">
        <f t="shared" si="100"/>
        <v>0</v>
      </c>
      <c r="BR29" s="120">
        <f t="shared" si="101"/>
        <v>0</v>
      </c>
      <c r="BS29" s="120">
        <f t="shared" si="102"/>
        <v>0</v>
      </c>
      <c r="BT29" s="120">
        <f t="shared" si="103"/>
        <v>0</v>
      </c>
      <c r="BU29" s="120">
        <f t="shared" si="104"/>
        <v>0</v>
      </c>
      <c r="BV29" s="120">
        <f t="shared" si="105"/>
        <v>0</v>
      </c>
      <c r="BW29" s="121">
        <f t="shared" si="106"/>
        <v>0</v>
      </c>
      <c r="BX29" s="121">
        <f t="shared" si="107"/>
        <v>0</v>
      </c>
      <c r="BY29" s="94"/>
      <c r="BZ29" s="125">
        <f t="shared" si="108"/>
        <v>0</v>
      </c>
      <c r="CA29" s="126">
        <f t="shared" si="109"/>
        <v>0</v>
      </c>
      <c r="CB29" s="126">
        <f t="shared" si="110"/>
        <v>0</v>
      </c>
      <c r="CC29" s="126">
        <f t="shared" si="111"/>
        <v>0</v>
      </c>
      <c r="CD29" s="126">
        <f t="shared" si="112"/>
        <v>0</v>
      </c>
      <c r="CE29" s="127" t="str">
        <f t="shared" si="81"/>
        <v/>
      </c>
      <c r="CF29" s="29" t="e">
        <f t="shared" si="15"/>
        <v>#VALUE!</v>
      </c>
      <c r="CG29" s="24" t="str">
        <f t="shared" si="113"/>
        <v xml:space="preserve"> </v>
      </c>
      <c r="CH29" s="29" t="e">
        <f t="shared" si="16"/>
        <v>#VALUE!</v>
      </c>
      <c r="CI29" s="24" t="str">
        <f t="shared" si="114"/>
        <v xml:space="preserve"> </v>
      </c>
      <c r="CJ29" s="29" t="e">
        <f t="shared" si="17"/>
        <v>#VALUE!</v>
      </c>
      <c r="CK29" s="24" t="str">
        <f t="shared" si="115"/>
        <v xml:space="preserve"> </v>
      </c>
      <c r="CM29" s="129" t="e">
        <f t="shared" si="116"/>
        <v>#VALUE!</v>
      </c>
      <c r="CO29" s="133" t="e">
        <f t="shared" si="19"/>
        <v>#DIV/0!</v>
      </c>
      <c r="CP29" s="133" t="e">
        <f t="shared" si="20"/>
        <v>#DIV/0!</v>
      </c>
      <c r="CQ29" s="133" t="e">
        <f t="shared" si="21"/>
        <v>#DIV/0!</v>
      </c>
      <c r="CR29" s="133" t="e">
        <f t="shared" si="22"/>
        <v>#DIV/0!</v>
      </c>
      <c r="CS29" s="133" t="e">
        <f t="shared" si="23"/>
        <v>#DIV/0!</v>
      </c>
      <c r="CT29" s="133" t="e">
        <f t="shared" si="24"/>
        <v>#DIV/0!</v>
      </c>
      <c r="CU29" s="133" t="e">
        <f t="shared" si="25"/>
        <v>#DIV/0!</v>
      </c>
      <c r="CV29" s="133" t="e">
        <f t="shared" si="26"/>
        <v>#DIV/0!</v>
      </c>
      <c r="CW29" s="133" t="e">
        <f t="shared" si="27"/>
        <v>#DIV/0!</v>
      </c>
      <c r="CX29" s="133" t="e">
        <f t="shared" si="28"/>
        <v>#DIV/0!</v>
      </c>
      <c r="CY29" s="133" t="e">
        <f t="shared" si="29"/>
        <v>#DIV/0!</v>
      </c>
      <c r="CZ29" s="133" t="e">
        <f t="shared" si="30"/>
        <v>#DIV/0!</v>
      </c>
      <c r="DA29" s="133" t="e">
        <f t="shared" si="31"/>
        <v>#DIV/0!</v>
      </c>
      <c r="DB29" s="133" t="e">
        <f t="shared" si="32"/>
        <v>#DIV/0!</v>
      </c>
      <c r="DC29" s="133" t="e">
        <f t="shared" si="33"/>
        <v>#DIV/0!</v>
      </c>
      <c r="DD29" s="133" t="e">
        <f t="shared" si="34"/>
        <v>#DIV/0!</v>
      </c>
      <c r="DE29" s="133" t="e">
        <f t="shared" si="35"/>
        <v>#DIV/0!</v>
      </c>
      <c r="DT29" s="24"/>
      <c r="DU29" s="24"/>
    </row>
    <row r="30" spans="1:125" ht="16" thickBot="1">
      <c r="A30" s="28"/>
      <c r="B30" s="28"/>
      <c r="C30" s="209">
        <v>28</v>
      </c>
      <c r="D30" s="137"/>
      <c r="E30" s="143"/>
      <c r="F30" s="139"/>
      <c r="G30" s="97"/>
      <c r="H30" s="97"/>
      <c r="I30" s="97"/>
      <c r="J30" s="97"/>
      <c r="K30" s="97"/>
      <c r="L30" s="28"/>
      <c r="M30" s="28"/>
      <c r="N30" s="28"/>
      <c r="O30" s="28"/>
      <c r="P30" s="28"/>
      <c r="Q30" s="28"/>
      <c r="R30" s="28"/>
      <c r="S30" s="28"/>
      <c r="T30" s="28"/>
      <c r="U30" s="143"/>
      <c r="V30" s="97"/>
      <c r="W30" s="97"/>
      <c r="X30" s="97"/>
      <c r="Y30" s="97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143"/>
      <c r="AL30" s="104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46"/>
      <c r="BB30" s="131">
        <f t="shared" si="85"/>
        <v>0</v>
      </c>
      <c r="BC30" s="119">
        <f t="shared" si="86"/>
        <v>0</v>
      </c>
      <c r="BD30" s="120">
        <f t="shared" si="87"/>
        <v>0</v>
      </c>
      <c r="BE30" s="120">
        <f t="shared" si="88"/>
        <v>0</v>
      </c>
      <c r="BF30" s="120">
        <f t="shared" si="89"/>
        <v>0</v>
      </c>
      <c r="BG30" s="120">
        <f t="shared" si="90"/>
        <v>0</v>
      </c>
      <c r="BH30" s="120">
        <f t="shared" si="91"/>
        <v>0</v>
      </c>
      <c r="BI30" s="120">
        <f t="shared" si="92"/>
        <v>0</v>
      </c>
      <c r="BJ30" s="120">
        <f t="shared" si="93"/>
        <v>0</v>
      </c>
      <c r="BK30" s="120">
        <f t="shared" si="94"/>
        <v>0</v>
      </c>
      <c r="BL30" s="120">
        <f t="shared" si="95"/>
        <v>0</v>
      </c>
      <c r="BM30" s="120">
        <f t="shared" si="96"/>
        <v>0</v>
      </c>
      <c r="BN30" s="120">
        <f t="shared" si="97"/>
        <v>0</v>
      </c>
      <c r="BO30" s="120">
        <f t="shared" si="98"/>
        <v>0</v>
      </c>
      <c r="BP30" s="120">
        <f t="shared" si="99"/>
        <v>0</v>
      </c>
      <c r="BQ30" s="120">
        <f t="shared" si="100"/>
        <v>0</v>
      </c>
      <c r="BR30" s="120">
        <f t="shared" si="101"/>
        <v>0</v>
      </c>
      <c r="BS30" s="120">
        <f t="shared" si="102"/>
        <v>0</v>
      </c>
      <c r="BT30" s="120">
        <f t="shared" si="103"/>
        <v>0</v>
      </c>
      <c r="BU30" s="120">
        <f t="shared" si="104"/>
        <v>0</v>
      </c>
      <c r="BV30" s="120">
        <f t="shared" si="105"/>
        <v>0</v>
      </c>
      <c r="BW30" s="121">
        <f t="shared" si="106"/>
        <v>0</v>
      </c>
      <c r="BX30" s="121">
        <f t="shared" si="107"/>
        <v>0</v>
      </c>
      <c r="BY30" s="94"/>
      <c r="BZ30" s="125">
        <f t="shared" si="108"/>
        <v>0</v>
      </c>
      <c r="CA30" s="126">
        <f t="shared" si="109"/>
        <v>0</v>
      </c>
      <c r="CB30" s="126">
        <f t="shared" si="110"/>
        <v>0</v>
      </c>
      <c r="CC30" s="126">
        <f t="shared" si="111"/>
        <v>0</v>
      </c>
      <c r="CD30" s="126">
        <f t="shared" si="112"/>
        <v>0</v>
      </c>
      <c r="CE30" s="127" t="str">
        <f t="shared" si="81"/>
        <v/>
      </c>
      <c r="CF30" s="29" t="e">
        <f t="shared" si="15"/>
        <v>#VALUE!</v>
      </c>
      <c r="CG30" s="24" t="str">
        <f t="shared" si="113"/>
        <v xml:space="preserve"> </v>
      </c>
      <c r="CH30" s="29" t="e">
        <f t="shared" si="16"/>
        <v>#VALUE!</v>
      </c>
      <c r="CI30" s="24" t="str">
        <f t="shared" si="114"/>
        <v xml:space="preserve"> </v>
      </c>
      <c r="CJ30" s="29" t="e">
        <f t="shared" si="17"/>
        <v>#VALUE!</v>
      </c>
      <c r="CK30" s="24" t="str">
        <f t="shared" si="115"/>
        <v xml:space="preserve"> </v>
      </c>
      <c r="CM30" s="129" t="e">
        <f t="shared" si="116"/>
        <v>#VALUE!</v>
      </c>
      <c r="CO30" s="133" t="e">
        <f t="shared" si="19"/>
        <v>#DIV/0!</v>
      </c>
      <c r="CP30" s="133" t="e">
        <f t="shared" si="20"/>
        <v>#DIV/0!</v>
      </c>
      <c r="CQ30" s="133" t="e">
        <f t="shared" si="21"/>
        <v>#DIV/0!</v>
      </c>
      <c r="CR30" s="133" t="e">
        <f t="shared" si="22"/>
        <v>#DIV/0!</v>
      </c>
      <c r="CS30" s="133" t="e">
        <f t="shared" si="23"/>
        <v>#DIV/0!</v>
      </c>
      <c r="CT30" s="133" t="e">
        <f t="shared" si="24"/>
        <v>#DIV/0!</v>
      </c>
      <c r="CU30" s="133" t="e">
        <f t="shared" si="25"/>
        <v>#DIV/0!</v>
      </c>
      <c r="CV30" s="133" t="e">
        <f t="shared" si="26"/>
        <v>#DIV/0!</v>
      </c>
      <c r="CW30" s="133" t="e">
        <f t="shared" si="27"/>
        <v>#DIV/0!</v>
      </c>
      <c r="CX30" s="133" t="e">
        <f t="shared" si="28"/>
        <v>#DIV/0!</v>
      </c>
      <c r="CY30" s="133" t="e">
        <f t="shared" si="29"/>
        <v>#DIV/0!</v>
      </c>
      <c r="CZ30" s="133" t="e">
        <f t="shared" si="30"/>
        <v>#DIV/0!</v>
      </c>
      <c r="DA30" s="133" t="e">
        <f t="shared" si="31"/>
        <v>#DIV/0!</v>
      </c>
      <c r="DB30" s="133" t="e">
        <f t="shared" si="32"/>
        <v>#DIV/0!</v>
      </c>
      <c r="DC30" s="133" t="e">
        <f t="shared" si="33"/>
        <v>#DIV/0!</v>
      </c>
      <c r="DD30" s="133" t="e">
        <f t="shared" si="34"/>
        <v>#DIV/0!</v>
      </c>
      <c r="DE30" s="133" t="e">
        <f t="shared" si="35"/>
        <v>#DIV/0!</v>
      </c>
      <c r="DT30" s="24"/>
      <c r="DU30" s="24"/>
    </row>
    <row r="31" spans="1:125" ht="16" thickBot="1">
      <c r="A31" s="28"/>
      <c r="B31" s="28"/>
      <c r="C31" s="209">
        <v>29</v>
      </c>
      <c r="D31" s="137"/>
      <c r="E31" s="143"/>
      <c r="F31" s="139"/>
      <c r="G31" s="97"/>
      <c r="H31" s="97"/>
      <c r="I31" s="97"/>
      <c r="J31" s="97"/>
      <c r="K31" s="97"/>
      <c r="L31" s="28"/>
      <c r="M31" s="28"/>
      <c r="N31" s="28"/>
      <c r="O31" s="28"/>
      <c r="P31" s="28"/>
      <c r="Q31" s="28"/>
      <c r="R31" s="28"/>
      <c r="S31" s="28"/>
      <c r="T31" s="28"/>
      <c r="U31" s="143"/>
      <c r="V31" s="97"/>
      <c r="W31" s="97"/>
      <c r="X31" s="97"/>
      <c r="Y31" s="97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143"/>
      <c r="AL31" s="104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46"/>
      <c r="BB31" s="131">
        <f t="shared" si="85"/>
        <v>0</v>
      </c>
      <c r="BC31" s="119">
        <f t="shared" si="86"/>
        <v>0</v>
      </c>
      <c r="BD31" s="120">
        <f t="shared" si="87"/>
        <v>0</v>
      </c>
      <c r="BE31" s="120">
        <f t="shared" si="88"/>
        <v>0</v>
      </c>
      <c r="BF31" s="120">
        <f t="shared" si="89"/>
        <v>0</v>
      </c>
      <c r="BG31" s="120">
        <f t="shared" si="90"/>
        <v>0</v>
      </c>
      <c r="BH31" s="120">
        <f t="shared" si="91"/>
        <v>0</v>
      </c>
      <c r="BI31" s="120">
        <f t="shared" si="92"/>
        <v>0</v>
      </c>
      <c r="BJ31" s="120">
        <f t="shared" si="93"/>
        <v>0</v>
      </c>
      <c r="BK31" s="120">
        <f t="shared" si="94"/>
        <v>0</v>
      </c>
      <c r="BL31" s="120">
        <f t="shared" si="95"/>
        <v>0</v>
      </c>
      <c r="BM31" s="120">
        <f t="shared" si="96"/>
        <v>0</v>
      </c>
      <c r="BN31" s="120">
        <f t="shared" si="97"/>
        <v>0</v>
      </c>
      <c r="BO31" s="120">
        <f t="shared" si="98"/>
        <v>0</v>
      </c>
      <c r="BP31" s="120">
        <f t="shared" si="99"/>
        <v>0</v>
      </c>
      <c r="BQ31" s="120">
        <f t="shared" si="100"/>
        <v>0</v>
      </c>
      <c r="BR31" s="120">
        <f t="shared" si="101"/>
        <v>0</v>
      </c>
      <c r="BS31" s="120">
        <f t="shared" si="102"/>
        <v>0</v>
      </c>
      <c r="BT31" s="120">
        <f t="shared" si="103"/>
        <v>0</v>
      </c>
      <c r="BU31" s="120">
        <f t="shared" si="104"/>
        <v>0</v>
      </c>
      <c r="BV31" s="120">
        <f t="shared" si="105"/>
        <v>0</v>
      </c>
      <c r="BW31" s="121">
        <f t="shared" si="106"/>
        <v>0</v>
      </c>
      <c r="BX31" s="121">
        <f t="shared" si="107"/>
        <v>0</v>
      </c>
      <c r="BY31" s="94"/>
      <c r="BZ31" s="125">
        <f t="shared" si="108"/>
        <v>0</v>
      </c>
      <c r="CA31" s="126">
        <f t="shared" si="109"/>
        <v>0</v>
      </c>
      <c r="CB31" s="126">
        <f t="shared" si="110"/>
        <v>0</v>
      </c>
      <c r="CC31" s="126">
        <f t="shared" si="111"/>
        <v>0</v>
      </c>
      <c r="CD31" s="126">
        <f t="shared" si="112"/>
        <v>0</v>
      </c>
      <c r="CE31" s="127" t="str">
        <f t="shared" si="81"/>
        <v/>
      </c>
      <c r="CF31" s="29" t="e">
        <f t="shared" si="15"/>
        <v>#VALUE!</v>
      </c>
      <c r="CG31" s="24" t="str">
        <f t="shared" si="113"/>
        <v xml:space="preserve"> </v>
      </c>
      <c r="CH31" s="29" t="e">
        <f t="shared" si="16"/>
        <v>#VALUE!</v>
      </c>
      <c r="CI31" s="24" t="str">
        <f t="shared" si="114"/>
        <v xml:space="preserve"> </v>
      </c>
      <c r="CJ31" s="29" t="e">
        <f t="shared" si="17"/>
        <v>#VALUE!</v>
      </c>
      <c r="CK31" s="24" t="str">
        <f t="shared" si="115"/>
        <v xml:space="preserve"> </v>
      </c>
      <c r="CM31" s="129" t="e">
        <f t="shared" si="116"/>
        <v>#VALUE!</v>
      </c>
      <c r="CO31" s="133" t="e">
        <f t="shared" si="19"/>
        <v>#DIV/0!</v>
      </c>
      <c r="CP31" s="133" t="e">
        <f t="shared" si="20"/>
        <v>#DIV/0!</v>
      </c>
      <c r="CQ31" s="133" t="e">
        <f t="shared" si="21"/>
        <v>#DIV/0!</v>
      </c>
      <c r="CR31" s="133" t="e">
        <f t="shared" si="22"/>
        <v>#DIV/0!</v>
      </c>
      <c r="CS31" s="133" t="e">
        <f t="shared" si="23"/>
        <v>#DIV/0!</v>
      </c>
      <c r="CT31" s="133" t="e">
        <f t="shared" si="24"/>
        <v>#DIV/0!</v>
      </c>
      <c r="CU31" s="133" t="e">
        <f t="shared" si="25"/>
        <v>#DIV/0!</v>
      </c>
      <c r="CV31" s="133" t="e">
        <f t="shared" si="26"/>
        <v>#DIV/0!</v>
      </c>
      <c r="CW31" s="133" t="e">
        <f t="shared" si="27"/>
        <v>#DIV/0!</v>
      </c>
      <c r="CX31" s="133" t="e">
        <f t="shared" si="28"/>
        <v>#DIV/0!</v>
      </c>
      <c r="CY31" s="133" t="e">
        <f t="shared" si="29"/>
        <v>#DIV/0!</v>
      </c>
      <c r="CZ31" s="133" t="e">
        <f t="shared" si="30"/>
        <v>#DIV/0!</v>
      </c>
      <c r="DA31" s="133" t="e">
        <f t="shared" si="31"/>
        <v>#DIV/0!</v>
      </c>
      <c r="DB31" s="133" t="e">
        <f t="shared" si="32"/>
        <v>#DIV/0!</v>
      </c>
      <c r="DC31" s="133" t="e">
        <f t="shared" si="33"/>
        <v>#DIV/0!</v>
      </c>
      <c r="DD31" s="133" t="e">
        <f t="shared" si="34"/>
        <v>#DIV/0!</v>
      </c>
      <c r="DE31" s="133" t="e">
        <f t="shared" si="35"/>
        <v>#DIV/0!</v>
      </c>
      <c r="DT31" s="24"/>
      <c r="DU31" s="24"/>
    </row>
    <row r="32" spans="1:125" ht="16" thickBot="1">
      <c r="A32" s="28"/>
      <c r="B32" s="28"/>
      <c r="C32" s="209">
        <v>30</v>
      </c>
      <c r="D32" s="137"/>
      <c r="E32" s="143"/>
      <c r="F32" s="139"/>
      <c r="G32" s="97"/>
      <c r="H32" s="97"/>
      <c r="I32" s="97"/>
      <c r="J32" s="97"/>
      <c r="K32" s="97"/>
      <c r="L32" s="28"/>
      <c r="M32" s="28"/>
      <c r="N32" s="28"/>
      <c r="O32" s="28"/>
      <c r="P32" s="28"/>
      <c r="Q32" s="28"/>
      <c r="R32" s="28"/>
      <c r="S32" s="28"/>
      <c r="T32" s="28"/>
      <c r="U32" s="143"/>
      <c r="V32" s="97"/>
      <c r="W32" s="97"/>
      <c r="X32" s="97"/>
      <c r="Y32" s="97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143"/>
      <c r="AL32" s="104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46"/>
      <c r="BB32" s="131">
        <f t="shared" si="85"/>
        <v>0</v>
      </c>
      <c r="BC32" s="119">
        <f t="shared" si="86"/>
        <v>0</v>
      </c>
      <c r="BD32" s="120">
        <f t="shared" si="87"/>
        <v>0</v>
      </c>
      <c r="BE32" s="120">
        <f t="shared" si="88"/>
        <v>0</v>
      </c>
      <c r="BF32" s="120">
        <f t="shared" si="89"/>
        <v>0</v>
      </c>
      <c r="BG32" s="120">
        <f t="shared" si="90"/>
        <v>0</v>
      </c>
      <c r="BH32" s="120">
        <f t="shared" si="91"/>
        <v>0</v>
      </c>
      <c r="BI32" s="120">
        <f t="shared" si="92"/>
        <v>0</v>
      </c>
      <c r="BJ32" s="120">
        <f t="shared" si="93"/>
        <v>0</v>
      </c>
      <c r="BK32" s="120">
        <f t="shared" si="94"/>
        <v>0</v>
      </c>
      <c r="BL32" s="120">
        <f t="shared" si="95"/>
        <v>0</v>
      </c>
      <c r="BM32" s="120">
        <f t="shared" si="96"/>
        <v>0</v>
      </c>
      <c r="BN32" s="120">
        <f t="shared" si="97"/>
        <v>0</v>
      </c>
      <c r="BO32" s="120">
        <f t="shared" si="98"/>
        <v>0</v>
      </c>
      <c r="BP32" s="120">
        <f t="shared" si="99"/>
        <v>0</v>
      </c>
      <c r="BQ32" s="120">
        <f t="shared" si="100"/>
        <v>0</v>
      </c>
      <c r="BR32" s="120">
        <f t="shared" si="101"/>
        <v>0</v>
      </c>
      <c r="BS32" s="120">
        <f t="shared" si="102"/>
        <v>0</v>
      </c>
      <c r="BT32" s="120">
        <f t="shared" si="103"/>
        <v>0</v>
      </c>
      <c r="BU32" s="120">
        <f t="shared" si="104"/>
        <v>0</v>
      </c>
      <c r="BV32" s="120">
        <f t="shared" si="105"/>
        <v>0</v>
      </c>
      <c r="BW32" s="121">
        <f t="shared" si="106"/>
        <v>0</v>
      </c>
      <c r="BX32" s="121">
        <f t="shared" si="107"/>
        <v>0</v>
      </c>
      <c r="BY32" s="94"/>
      <c r="BZ32" s="125">
        <f t="shared" si="108"/>
        <v>0</v>
      </c>
      <c r="CA32" s="126">
        <f t="shared" si="109"/>
        <v>0</v>
      </c>
      <c r="CB32" s="126">
        <f t="shared" si="110"/>
        <v>0</v>
      </c>
      <c r="CC32" s="126">
        <f t="shared" si="111"/>
        <v>0</v>
      </c>
      <c r="CD32" s="126">
        <f t="shared" si="112"/>
        <v>0</v>
      </c>
      <c r="CE32" s="127" t="str">
        <f t="shared" si="81"/>
        <v/>
      </c>
      <c r="CF32" s="29" t="e">
        <f t="shared" si="15"/>
        <v>#VALUE!</v>
      </c>
      <c r="CG32" s="24" t="str">
        <f t="shared" si="113"/>
        <v xml:space="preserve"> </v>
      </c>
      <c r="CH32" s="29" t="e">
        <f t="shared" si="16"/>
        <v>#VALUE!</v>
      </c>
      <c r="CI32" s="24" t="str">
        <f t="shared" si="114"/>
        <v xml:space="preserve"> </v>
      </c>
      <c r="CJ32" s="29" t="e">
        <f t="shared" si="17"/>
        <v>#VALUE!</v>
      </c>
      <c r="CK32" s="24" t="str">
        <f t="shared" si="115"/>
        <v xml:space="preserve"> </v>
      </c>
      <c r="CM32" s="129" t="e">
        <f t="shared" si="116"/>
        <v>#VALUE!</v>
      </c>
      <c r="CO32" s="133" t="e">
        <f t="shared" si="19"/>
        <v>#DIV/0!</v>
      </c>
      <c r="CP32" s="133" t="e">
        <f t="shared" si="20"/>
        <v>#DIV/0!</v>
      </c>
      <c r="CQ32" s="133" t="e">
        <f t="shared" si="21"/>
        <v>#DIV/0!</v>
      </c>
      <c r="CR32" s="133" t="e">
        <f t="shared" si="22"/>
        <v>#DIV/0!</v>
      </c>
      <c r="CS32" s="133" t="e">
        <f t="shared" si="23"/>
        <v>#DIV/0!</v>
      </c>
      <c r="CT32" s="133" t="e">
        <f t="shared" si="24"/>
        <v>#DIV/0!</v>
      </c>
      <c r="CU32" s="133" t="e">
        <f t="shared" si="25"/>
        <v>#DIV/0!</v>
      </c>
      <c r="CV32" s="133" t="e">
        <f t="shared" si="26"/>
        <v>#DIV/0!</v>
      </c>
      <c r="CW32" s="133" t="e">
        <f t="shared" si="27"/>
        <v>#DIV/0!</v>
      </c>
      <c r="CX32" s="133" t="e">
        <f t="shared" si="28"/>
        <v>#DIV/0!</v>
      </c>
      <c r="CY32" s="133" t="e">
        <f t="shared" si="29"/>
        <v>#DIV/0!</v>
      </c>
      <c r="CZ32" s="133" t="e">
        <f t="shared" si="30"/>
        <v>#DIV/0!</v>
      </c>
      <c r="DA32" s="133" t="e">
        <f t="shared" si="31"/>
        <v>#DIV/0!</v>
      </c>
      <c r="DB32" s="133" t="e">
        <f t="shared" si="32"/>
        <v>#DIV/0!</v>
      </c>
      <c r="DC32" s="133" t="e">
        <f t="shared" si="33"/>
        <v>#DIV/0!</v>
      </c>
      <c r="DD32" s="133" t="e">
        <f t="shared" si="34"/>
        <v>#DIV/0!</v>
      </c>
      <c r="DE32" s="133" t="e">
        <f t="shared" si="35"/>
        <v>#DIV/0!</v>
      </c>
      <c r="DT32" s="24"/>
      <c r="DU32" s="24"/>
    </row>
    <row r="33" spans="1:125" ht="16" thickBot="1">
      <c r="A33" s="28"/>
      <c r="B33" s="28"/>
      <c r="C33" s="209">
        <v>31</v>
      </c>
      <c r="D33" s="137"/>
      <c r="E33" s="143"/>
      <c r="F33" s="139"/>
      <c r="G33" s="97"/>
      <c r="H33" s="97"/>
      <c r="I33" s="97"/>
      <c r="J33" s="97"/>
      <c r="K33" s="97"/>
      <c r="L33" s="28"/>
      <c r="M33" s="28"/>
      <c r="N33" s="28"/>
      <c r="O33" s="28"/>
      <c r="P33" s="28"/>
      <c r="Q33" s="28"/>
      <c r="R33" s="28"/>
      <c r="S33" s="28"/>
      <c r="T33" s="28"/>
      <c r="U33" s="143"/>
      <c r="V33" s="97"/>
      <c r="W33" s="97"/>
      <c r="X33" s="97"/>
      <c r="Y33" s="97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143"/>
      <c r="AL33" s="104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46"/>
      <c r="BB33" s="131">
        <f t="shared" si="85"/>
        <v>0</v>
      </c>
      <c r="BC33" s="119">
        <f t="shared" si="86"/>
        <v>0</v>
      </c>
      <c r="BD33" s="120">
        <f t="shared" si="87"/>
        <v>0</v>
      </c>
      <c r="BE33" s="120">
        <f t="shared" si="88"/>
        <v>0</v>
      </c>
      <c r="BF33" s="120">
        <f t="shared" si="89"/>
        <v>0</v>
      </c>
      <c r="BG33" s="120">
        <f t="shared" si="90"/>
        <v>0</v>
      </c>
      <c r="BH33" s="120">
        <f t="shared" si="91"/>
        <v>0</v>
      </c>
      <c r="BI33" s="120">
        <f t="shared" si="92"/>
        <v>0</v>
      </c>
      <c r="BJ33" s="120">
        <f t="shared" si="93"/>
        <v>0</v>
      </c>
      <c r="BK33" s="120">
        <f t="shared" si="94"/>
        <v>0</v>
      </c>
      <c r="BL33" s="120">
        <f t="shared" si="95"/>
        <v>0</v>
      </c>
      <c r="BM33" s="120">
        <f t="shared" si="96"/>
        <v>0</v>
      </c>
      <c r="BN33" s="120">
        <f t="shared" si="97"/>
        <v>0</v>
      </c>
      <c r="BO33" s="120">
        <f t="shared" si="98"/>
        <v>0</v>
      </c>
      <c r="BP33" s="120">
        <f t="shared" si="99"/>
        <v>0</v>
      </c>
      <c r="BQ33" s="120">
        <f t="shared" si="100"/>
        <v>0</v>
      </c>
      <c r="BR33" s="120">
        <f t="shared" si="101"/>
        <v>0</v>
      </c>
      <c r="BS33" s="120">
        <f t="shared" si="102"/>
        <v>0</v>
      </c>
      <c r="BT33" s="120">
        <f t="shared" si="103"/>
        <v>0</v>
      </c>
      <c r="BU33" s="120">
        <f t="shared" si="104"/>
        <v>0</v>
      </c>
      <c r="BV33" s="120">
        <f t="shared" si="105"/>
        <v>0</v>
      </c>
      <c r="BW33" s="121">
        <f t="shared" si="106"/>
        <v>0</v>
      </c>
      <c r="BX33" s="121">
        <f t="shared" si="107"/>
        <v>0</v>
      </c>
      <c r="BY33" s="94"/>
      <c r="BZ33" s="125">
        <f t="shared" si="108"/>
        <v>0</v>
      </c>
      <c r="CA33" s="126">
        <f t="shared" si="109"/>
        <v>0</v>
      </c>
      <c r="CB33" s="126">
        <f t="shared" si="110"/>
        <v>0</v>
      </c>
      <c r="CC33" s="126">
        <f t="shared" si="111"/>
        <v>0</v>
      </c>
      <c r="CD33" s="126">
        <f t="shared" si="112"/>
        <v>0</v>
      </c>
      <c r="CE33" s="127" t="str">
        <f t="shared" si="81"/>
        <v/>
      </c>
      <c r="CF33" s="29" t="e">
        <f t="shared" si="15"/>
        <v>#VALUE!</v>
      </c>
      <c r="CG33" s="24" t="str">
        <f t="shared" si="113"/>
        <v xml:space="preserve"> </v>
      </c>
      <c r="CH33" s="29" t="e">
        <f t="shared" si="16"/>
        <v>#VALUE!</v>
      </c>
      <c r="CI33" s="24" t="str">
        <f t="shared" si="114"/>
        <v xml:space="preserve"> </v>
      </c>
      <c r="CJ33" s="29" t="e">
        <f t="shared" si="17"/>
        <v>#VALUE!</v>
      </c>
      <c r="CK33" s="24" t="str">
        <f t="shared" si="115"/>
        <v xml:space="preserve"> </v>
      </c>
      <c r="CM33" s="129" t="e">
        <f t="shared" si="116"/>
        <v>#VALUE!</v>
      </c>
      <c r="CO33" s="133" t="e">
        <f t="shared" si="19"/>
        <v>#DIV/0!</v>
      </c>
      <c r="CP33" s="133" t="e">
        <f t="shared" si="20"/>
        <v>#DIV/0!</v>
      </c>
      <c r="CQ33" s="133" t="e">
        <f t="shared" si="21"/>
        <v>#DIV/0!</v>
      </c>
      <c r="CR33" s="133" t="e">
        <f t="shared" si="22"/>
        <v>#DIV/0!</v>
      </c>
      <c r="CS33" s="133" t="e">
        <f t="shared" si="23"/>
        <v>#DIV/0!</v>
      </c>
      <c r="CT33" s="133" t="e">
        <f t="shared" si="24"/>
        <v>#DIV/0!</v>
      </c>
      <c r="CU33" s="133" t="e">
        <f t="shared" si="25"/>
        <v>#DIV/0!</v>
      </c>
      <c r="CV33" s="133" t="e">
        <f t="shared" si="26"/>
        <v>#DIV/0!</v>
      </c>
      <c r="CW33" s="133" t="e">
        <f t="shared" si="27"/>
        <v>#DIV/0!</v>
      </c>
      <c r="CX33" s="133" t="e">
        <f t="shared" si="28"/>
        <v>#DIV/0!</v>
      </c>
      <c r="CY33" s="133" t="e">
        <f t="shared" si="29"/>
        <v>#DIV/0!</v>
      </c>
      <c r="CZ33" s="133" t="e">
        <f t="shared" si="30"/>
        <v>#DIV/0!</v>
      </c>
      <c r="DA33" s="133" t="e">
        <f t="shared" si="31"/>
        <v>#DIV/0!</v>
      </c>
      <c r="DB33" s="133" t="e">
        <f t="shared" si="32"/>
        <v>#DIV/0!</v>
      </c>
      <c r="DC33" s="133" t="e">
        <f t="shared" si="33"/>
        <v>#DIV/0!</v>
      </c>
      <c r="DD33" s="133" t="e">
        <f t="shared" si="34"/>
        <v>#DIV/0!</v>
      </c>
      <c r="DE33" s="133" t="e">
        <f t="shared" si="35"/>
        <v>#DIV/0!</v>
      </c>
      <c r="DT33" s="24"/>
      <c r="DU33" s="24"/>
    </row>
    <row r="34" spans="1:125" ht="16" thickBot="1">
      <c r="A34" s="28"/>
      <c r="B34" s="28"/>
      <c r="C34" s="209">
        <v>32</v>
      </c>
      <c r="D34" s="137"/>
      <c r="E34" s="143"/>
      <c r="F34" s="139"/>
      <c r="G34" s="97"/>
      <c r="H34" s="97"/>
      <c r="I34" s="97"/>
      <c r="J34" s="97"/>
      <c r="K34" s="97"/>
      <c r="L34" s="28"/>
      <c r="M34" s="28"/>
      <c r="N34" s="28"/>
      <c r="O34" s="28"/>
      <c r="P34" s="28"/>
      <c r="Q34" s="28"/>
      <c r="R34" s="28"/>
      <c r="S34" s="28"/>
      <c r="T34" s="28"/>
      <c r="U34" s="143"/>
      <c r="V34" s="97"/>
      <c r="W34" s="97"/>
      <c r="X34" s="97"/>
      <c r="Y34" s="97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143"/>
      <c r="AL34" s="104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46"/>
      <c r="BB34" s="131">
        <f t="shared" si="85"/>
        <v>0</v>
      </c>
      <c r="BC34" s="119">
        <f t="shared" si="86"/>
        <v>0</v>
      </c>
      <c r="BD34" s="120">
        <f t="shared" si="87"/>
        <v>0</v>
      </c>
      <c r="BE34" s="120">
        <f t="shared" si="88"/>
        <v>0</v>
      </c>
      <c r="BF34" s="120">
        <f t="shared" si="89"/>
        <v>0</v>
      </c>
      <c r="BG34" s="120">
        <f t="shared" si="90"/>
        <v>0</v>
      </c>
      <c r="BH34" s="120">
        <f t="shared" si="91"/>
        <v>0</v>
      </c>
      <c r="BI34" s="120">
        <f t="shared" si="92"/>
        <v>0</v>
      </c>
      <c r="BJ34" s="120">
        <f t="shared" si="93"/>
        <v>0</v>
      </c>
      <c r="BK34" s="120">
        <f t="shared" si="94"/>
        <v>0</v>
      </c>
      <c r="BL34" s="120">
        <f t="shared" si="95"/>
        <v>0</v>
      </c>
      <c r="BM34" s="120">
        <f t="shared" si="96"/>
        <v>0</v>
      </c>
      <c r="BN34" s="120">
        <f t="shared" si="97"/>
        <v>0</v>
      </c>
      <c r="BO34" s="120">
        <f t="shared" si="98"/>
        <v>0</v>
      </c>
      <c r="BP34" s="120">
        <f t="shared" si="99"/>
        <v>0</v>
      </c>
      <c r="BQ34" s="120">
        <f t="shared" si="100"/>
        <v>0</v>
      </c>
      <c r="BR34" s="120">
        <f t="shared" si="101"/>
        <v>0</v>
      </c>
      <c r="BS34" s="120">
        <f t="shared" si="102"/>
        <v>0</v>
      </c>
      <c r="BT34" s="120">
        <f t="shared" si="103"/>
        <v>0</v>
      </c>
      <c r="BU34" s="120">
        <f t="shared" si="104"/>
        <v>0</v>
      </c>
      <c r="BV34" s="120">
        <f t="shared" si="105"/>
        <v>0</v>
      </c>
      <c r="BW34" s="121">
        <f t="shared" si="106"/>
        <v>0</v>
      </c>
      <c r="BX34" s="121">
        <f t="shared" si="107"/>
        <v>0</v>
      </c>
      <c r="BY34" s="94"/>
      <c r="BZ34" s="125">
        <f t="shared" si="108"/>
        <v>0</v>
      </c>
      <c r="CA34" s="126">
        <f t="shared" si="109"/>
        <v>0</v>
      </c>
      <c r="CB34" s="126">
        <f t="shared" si="110"/>
        <v>0</v>
      </c>
      <c r="CC34" s="126">
        <f t="shared" si="111"/>
        <v>0</v>
      </c>
      <c r="CD34" s="126">
        <f t="shared" si="112"/>
        <v>0</v>
      </c>
      <c r="CE34" s="127" t="str">
        <f t="shared" si="81"/>
        <v/>
      </c>
      <c r="CF34" s="29" t="e">
        <f t="shared" si="15"/>
        <v>#VALUE!</v>
      </c>
      <c r="CG34" s="24" t="str">
        <f t="shared" si="113"/>
        <v xml:space="preserve"> </v>
      </c>
      <c r="CH34" s="29" t="e">
        <f t="shared" si="16"/>
        <v>#VALUE!</v>
      </c>
      <c r="CI34" s="24" t="str">
        <f t="shared" si="114"/>
        <v xml:space="preserve"> </v>
      </c>
      <c r="CJ34" s="29" t="e">
        <f t="shared" si="17"/>
        <v>#VALUE!</v>
      </c>
      <c r="CK34" s="24" t="str">
        <f t="shared" si="115"/>
        <v xml:space="preserve"> </v>
      </c>
      <c r="CM34" s="129" t="e">
        <f t="shared" si="116"/>
        <v>#VALUE!</v>
      </c>
      <c r="CO34" s="133" t="e">
        <f t="shared" si="19"/>
        <v>#DIV/0!</v>
      </c>
      <c r="CP34" s="133" t="e">
        <f t="shared" si="20"/>
        <v>#DIV/0!</v>
      </c>
      <c r="CQ34" s="133" t="e">
        <f t="shared" si="21"/>
        <v>#DIV/0!</v>
      </c>
      <c r="CR34" s="133" t="e">
        <f t="shared" si="22"/>
        <v>#DIV/0!</v>
      </c>
      <c r="CS34" s="133" t="e">
        <f t="shared" si="23"/>
        <v>#DIV/0!</v>
      </c>
      <c r="CT34" s="133" t="e">
        <f t="shared" si="24"/>
        <v>#DIV/0!</v>
      </c>
      <c r="CU34" s="133" t="e">
        <f t="shared" si="25"/>
        <v>#DIV/0!</v>
      </c>
      <c r="CV34" s="133" t="e">
        <f t="shared" si="26"/>
        <v>#DIV/0!</v>
      </c>
      <c r="CW34" s="133" t="e">
        <f t="shared" si="27"/>
        <v>#DIV/0!</v>
      </c>
      <c r="CX34" s="133" t="e">
        <f t="shared" si="28"/>
        <v>#DIV/0!</v>
      </c>
      <c r="CY34" s="133" t="e">
        <f t="shared" si="29"/>
        <v>#DIV/0!</v>
      </c>
      <c r="CZ34" s="133" t="e">
        <f t="shared" si="30"/>
        <v>#DIV/0!</v>
      </c>
      <c r="DA34" s="133" t="e">
        <f t="shared" si="31"/>
        <v>#DIV/0!</v>
      </c>
      <c r="DB34" s="133" t="e">
        <f t="shared" si="32"/>
        <v>#DIV/0!</v>
      </c>
      <c r="DC34" s="133" t="e">
        <f t="shared" si="33"/>
        <v>#DIV/0!</v>
      </c>
      <c r="DD34" s="133" t="e">
        <f t="shared" si="34"/>
        <v>#DIV/0!</v>
      </c>
      <c r="DE34" s="133" t="e">
        <f t="shared" si="35"/>
        <v>#DIV/0!</v>
      </c>
      <c r="DT34" s="24"/>
      <c r="DU34" s="24"/>
    </row>
    <row r="35" spans="1:125" ht="16" thickBot="1">
      <c r="A35" s="28"/>
      <c r="B35" s="28"/>
      <c r="C35" s="209">
        <v>33</v>
      </c>
      <c r="D35" s="137"/>
      <c r="E35" s="143"/>
      <c r="F35" s="139"/>
      <c r="G35" s="97"/>
      <c r="H35" s="97"/>
      <c r="I35" s="97"/>
      <c r="J35" s="97"/>
      <c r="K35" s="97"/>
      <c r="L35" s="28"/>
      <c r="M35" s="28"/>
      <c r="N35" s="28"/>
      <c r="O35" s="28"/>
      <c r="P35" s="28"/>
      <c r="Q35" s="28"/>
      <c r="R35" s="28"/>
      <c r="S35" s="28"/>
      <c r="T35" s="28"/>
      <c r="U35" s="143"/>
      <c r="V35" s="97"/>
      <c r="W35" s="97"/>
      <c r="X35" s="97"/>
      <c r="Y35" s="97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143"/>
      <c r="AL35" s="104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46"/>
      <c r="BB35" s="131">
        <f t="shared" si="85"/>
        <v>0</v>
      </c>
      <c r="BC35" s="119">
        <f t="shared" si="86"/>
        <v>0</v>
      </c>
      <c r="BD35" s="120">
        <f t="shared" si="87"/>
        <v>0</v>
      </c>
      <c r="BE35" s="120">
        <f t="shared" si="88"/>
        <v>0</v>
      </c>
      <c r="BF35" s="120">
        <f t="shared" si="89"/>
        <v>0</v>
      </c>
      <c r="BG35" s="120">
        <f t="shared" si="90"/>
        <v>0</v>
      </c>
      <c r="BH35" s="120">
        <f t="shared" si="91"/>
        <v>0</v>
      </c>
      <c r="BI35" s="120">
        <f t="shared" si="92"/>
        <v>0</v>
      </c>
      <c r="BJ35" s="120">
        <f t="shared" si="93"/>
        <v>0</v>
      </c>
      <c r="BK35" s="120">
        <f t="shared" si="94"/>
        <v>0</v>
      </c>
      <c r="BL35" s="120">
        <f t="shared" si="95"/>
        <v>0</v>
      </c>
      <c r="BM35" s="120">
        <f t="shared" si="96"/>
        <v>0</v>
      </c>
      <c r="BN35" s="120">
        <f t="shared" si="97"/>
        <v>0</v>
      </c>
      <c r="BO35" s="120">
        <f t="shared" si="98"/>
        <v>0</v>
      </c>
      <c r="BP35" s="120">
        <f t="shared" si="99"/>
        <v>0</v>
      </c>
      <c r="BQ35" s="120">
        <f t="shared" si="100"/>
        <v>0</v>
      </c>
      <c r="BR35" s="120">
        <f t="shared" si="101"/>
        <v>0</v>
      </c>
      <c r="BS35" s="120">
        <f t="shared" si="102"/>
        <v>0</v>
      </c>
      <c r="BT35" s="120">
        <f t="shared" si="103"/>
        <v>0</v>
      </c>
      <c r="BU35" s="120">
        <f t="shared" si="104"/>
        <v>0</v>
      </c>
      <c r="BV35" s="120">
        <f t="shared" si="105"/>
        <v>0</v>
      </c>
      <c r="BW35" s="121">
        <f t="shared" si="106"/>
        <v>0</v>
      </c>
      <c r="BX35" s="121">
        <f t="shared" si="107"/>
        <v>0</v>
      </c>
      <c r="BY35" s="94"/>
      <c r="BZ35" s="125">
        <f t="shared" si="108"/>
        <v>0</v>
      </c>
      <c r="CA35" s="126">
        <f t="shared" si="109"/>
        <v>0</v>
      </c>
      <c r="CB35" s="126">
        <f t="shared" si="110"/>
        <v>0</v>
      </c>
      <c r="CC35" s="126">
        <f t="shared" si="111"/>
        <v>0</v>
      </c>
      <c r="CD35" s="126">
        <f t="shared" si="112"/>
        <v>0</v>
      </c>
      <c r="CE35" s="127" t="str">
        <f t="shared" si="81"/>
        <v/>
      </c>
      <c r="CF35" s="29" t="e">
        <f t="shared" si="15"/>
        <v>#VALUE!</v>
      </c>
      <c r="CG35" s="24" t="str">
        <f t="shared" si="113"/>
        <v xml:space="preserve"> </v>
      </c>
      <c r="CH35" s="29" t="e">
        <f t="shared" si="16"/>
        <v>#VALUE!</v>
      </c>
      <c r="CI35" s="24" t="str">
        <f t="shared" si="114"/>
        <v xml:space="preserve"> </v>
      </c>
      <c r="CJ35" s="29" t="e">
        <f t="shared" si="17"/>
        <v>#VALUE!</v>
      </c>
      <c r="CK35" s="24" t="str">
        <f t="shared" si="115"/>
        <v xml:space="preserve"> </v>
      </c>
      <c r="CM35" s="129" t="e">
        <f t="shared" si="116"/>
        <v>#VALUE!</v>
      </c>
      <c r="CO35" s="133" t="e">
        <f t="shared" si="19"/>
        <v>#DIV/0!</v>
      </c>
      <c r="CP35" s="133" t="e">
        <f t="shared" si="20"/>
        <v>#DIV/0!</v>
      </c>
      <c r="CQ35" s="133" t="e">
        <f t="shared" si="21"/>
        <v>#DIV/0!</v>
      </c>
      <c r="CR35" s="133" t="e">
        <f t="shared" si="22"/>
        <v>#DIV/0!</v>
      </c>
      <c r="CS35" s="133" t="e">
        <f t="shared" si="23"/>
        <v>#DIV/0!</v>
      </c>
      <c r="CT35" s="133" t="e">
        <f t="shared" si="24"/>
        <v>#DIV/0!</v>
      </c>
      <c r="CU35" s="133" t="e">
        <f t="shared" si="25"/>
        <v>#DIV/0!</v>
      </c>
      <c r="CV35" s="133" t="e">
        <f t="shared" si="26"/>
        <v>#DIV/0!</v>
      </c>
      <c r="CW35" s="133" t="e">
        <f t="shared" si="27"/>
        <v>#DIV/0!</v>
      </c>
      <c r="CX35" s="133" t="e">
        <f t="shared" si="28"/>
        <v>#DIV/0!</v>
      </c>
      <c r="CY35" s="133" t="e">
        <f t="shared" si="29"/>
        <v>#DIV/0!</v>
      </c>
      <c r="CZ35" s="133" t="e">
        <f t="shared" si="30"/>
        <v>#DIV/0!</v>
      </c>
      <c r="DA35" s="133" t="e">
        <f t="shared" si="31"/>
        <v>#DIV/0!</v>
      </c>
      <c r="DB35" s="133" t="e">
        <f t="shared" si="32"/>
        <v>#DIV/0!</v>
      </c>
      <c r="DC35" s="133" t="e">
        <f t="shared" si="33"/>
        <v>#DIV/0!</v>
      </c>
      <c r="DD35" s="133" t="e">
        <f t="shared" si="34"/>
        <v>#DIV/0!</v>
      </c>
      <c r="DE35" s="133" t="e">
        <f t="shared" si="35"/>
        <v>#DIV/0!</v>
      </c>
      <c r="DT35" s="24"/>
      <c r="DU35" s="24"/>
    </row>
    <row r="36" spans="1:125" ht="16" thickBot="1">
      <c r="A36" s="28"/>
      <c r="B36" s="28"/>
      <c r="C36" s="209">
        <v>34</v>
      </c>
      <c r="D36" s="137"/>
      <c r="E36" s="143"/>
      <c r="F36" s="139"/>
      <c r="G36" s="97"/>
      <c r="H36" s="97"/>
      <c r="I36" s="97"/>
      <c r="J36" s="97"/>
      <c r="K36" s="97"/>
      <c r="L36" s="28"/>
      <c r="M36" s="28"/>
      <c r="N36" s="28"/>
      <c r="O36" s="28"/>
      <c r="P36" s="28"/>
      <c r="Q36" s="28"/>
      <c r="R36" s="28"/>
      <c r="S36" s="28"/>
      <c r="T36" s="28"/>
      <c r="U36" s="143"/>
      <c r="V36" s="97"/>
      <c r="W36" s="97"/>
      <c r="X36" s="97"/>
      <c r="Y36" s="97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143"/>
      <c r="AL36" s="104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46"/>
      <c r="BB36" s="131">
        <f t="shared" si="85"/>
        <v>0</v>
      </c>
      <c r="BC36" s="119">
        <f t="shared" si="86"/>
        <v>0</v>
      </c>
      <c r="BD36" s="120">
        <f t="shared" si="87"/>
        <v>0</v>
      </c>
      <c r="BE36" s="120">
        <f t="shared" si="88"/>
        <v>0</v>
      </c>
      <c r="BF36" s="120">
        <f t="shared" si="89"/>
        <v>0</v>
      </c>
      <c r="BG36" s="120">
        <f t="shared" si="90"/>
        <v>0</v>
      </c>
      <c r="BH36" s="120">
        <f t="shared" si="91"/>
        <v>0</v>
      </c>
      <c r="BI36" s="120">
        <f t="shared" si="92"/>
        <v>0</v>
      </c>
      <c r="BJ36" s="120">
        <f t="shared" si="93"/>
        <v>0</v>
      </c>
      <c r="BK36" s="120">
        <f t="shared" si="94"/>
        <v>0</v>
      </c>
      <c r="BL36" s="120">
        <f t="shared" si="95"/>
        <v>0</v>
      </c>
      <c r="BM36" s="120">
        <f t="shared" si="96"/>
        <v>0</v>
      </c>
      <c r="BN36" s="120">
        <f t="shared" si="97"/>
        <v>0</v>
      </c>
      <c r="BO36" s="120">
        <f t="shared" si="98"/>
        <v>0</v>
      </c>
      <c r="BP36" s="120">
        <f t="shared" si="99"/>
        <v>0</v>
      </c>
      <c r="BQ36" s="120">
        <f t="shared" si="100"/>
        <v>0</v>
      </c>
      <c r="BR36" s="120">
        <f t="shared" si="101"/>
        <v>0</v>
      </c>
      <c r="BS36" s="120">
        <f t="shared" si="102"/>
        <v>0</v>
      </c>
      <c r="BT36" s="120">
        <f t="shared" si="103"/>
        <v>0</v>
      </c>
      <c r="BU36" s="120">
        <f t="shared" si="104"/>
        <v>0</v>
      </c>
      <c r="BV36" s="120">
        <f t="shared" si="105"/>
        <v>0</v>
      </c>
      <c r="BW36" s="121">
        <f t="shared" si="106"/>
        <v>0</v>
      </c>
      <c r="BX36" s="121">
        <f t="shared" si="107"/>
        <v>0</v>
      </c>
      <c r="BY36" s="94"/>
      <c r="BZ36" s="125">
        <f t="shared" si="108"/>
        <v>0</v>
      </c>
      <c r="CA36" s="126">
        <f t="shared" si="109"/>
        <v>0</v>
      </c>
      <c r="CB36" s="126">
        <f t="shared" si="110"/>
        <v>0</v>
      </c>
      <c r="CC36" s="126">
        <f t="shared" si="111"/>
        <v>0</v>
      </c>
      <c r="CD36" s="126">
        <f t="shared" si="112"/>
        <v>0</v>
      </c>
      <c r="CE36" s="127" t="str">
        <f t="shared" si="81"/>
        <v/>
      </c>
      <c r="CF36" s="29" t="e">
        <f t="shared" si="15"/>
        <v>#VALUE!</v>
      </c>
      <c r="CG36" s="24" t="str">
        <f t="shared" si="113"/>
        <v xml:space="preserve"> </v>
      </c>
      <c r="CH36" s="29" t="e">
        <f t="shared" si="16"/>
        <v>#VALUE!</v>
      </c>
      <c r="CI36" s="24" t="str">
        <f t="shared" si="114"/>
        <v xml:space="preserve"> </v>
      </c>
      <c r="CJ36" s="29" t="e">
        <f t="shared" si="17"/>
        <v>#VALUE!</v>
      </c>
      <c r="CK36" s="24" t="str">
        <f t="shared" si="115"/>
        <v xml:space="preserve"> </v>
      </c>
      <c r="CM36" s="129" t="e">
        <f t="shared" si="116"/>
        <v>#VALUE!</v>
      </c>
      <c r="CO36" s="133" t="e">
        <f t="shared" si="19"/>
        <v>#DIV/0!</v>
      </c>
      <c r="CP36" s="133" t="e">
        <f t="shared" si="20"/>
        <v>#DIV/0!</v>
      </c>
      <c r="CQ36" s="133" t="e">
        <f t="shared" si="21"/>
        <v>#DIV/0!</v>
      </c>
      <c r="CR36" s="133" t="e">
        <f t="shared" si="22"/>
        <v>#DIV/0!</v>
      </c>
      <c r="CS36" s="133" t="e">
        <f t="shared" si="23"/>
        <v>#DIV/0!</v>
      </c>
      <c r="CT36" s="133" t="e">
        <f t="shared" si="24"/>
        <v>#DIV/0!</v>
      </c>
      <c r="CU36" s="133" t="e">
        <f t="shared" si="25"/>
        <v>#DIV/0!</v>
      </c>
      <c r="CV36" s="133" t="e">
        <f t="shared" si="26"/>
        <v>#DIV/0!</v>
      </c>
      <c r="CW36" s="133" t="e">
        <f t="shared" si="27"/>
        <v>#DIV/0!</v>
      </c>
      <c r="CX36" s="133" t="e">
        <f t="shared" si="28"/>
        <v>#DIV/0!</v>
      </c>
      <c r="CY36" s="133" t="e">
        <f t="shared" si="29"/>
        <v>#DIV/0!</v>
      </c>
      <c r="CZ36" s="133" t="e">
        <f t="shared" si="30"/>
        <v>#DIV/0!</v>
      </c>
      <c r="DA36" s="133" t="e">
        <f t="shared" si="31"/>
        <v>#DIV/0!</v>
      </c>
      <c r="DB36" s="133" t="e">
        <f t="shared" si="32"/>
        <v>#DIV/0!</v>
      </c>
      <c r="DC36" s="133" t="e">
        <f t="shared" si="33"/>
        <v>#DIV/0!</v>
      </c>
      <c r="DD36" s="133" t="e">
        <f t="shared" si="34"/>
        <v>#DIV/0!</v>
      </c>
      <c r="DE36" s="133" t="e">
        <f t="shared" si="35"/>
        <v>#DIV/0!</v>
      </c>
      <c r="DT36" s="24"/>
      <c r="DU36" s="24"/>
    </row>
    <row r="37" spans="1:125" ht="16" thickBot="1">
      <c r="A37" s="28"/>
      <c r="B37" s="28"/>
      <c r="C37" s="209">
        <v>35</v>
      </c>
      <c r="D37" s="137"/>
      <c r="E37" s="143"/>
      <c r="F37" s="139"/>
      <c r="G37" s="97"/>
      <c r="H37" s="97"/>
      <c r="I37" s="97"/>
      <c r="J37" s="97"/>
      <c r="K37" s="97"/>
      <c r="L37" s="28"/>
      <c r="M37" s="28"/>
      <c r="N37" s="28"/>
      <c r="O37" s="28"/>
      <c r="P37" s="28"/>
      <c r="Q37" s="28"/>
      <c r="R37" s="28"/>
      <c r="S37" s="28"/>
      <c r="T37" s="28"/>
      <c r="U37" s="143"/>
      <c r="V37" s="97"/>
      <c r="W37" s="97"/>
      <c r="X37" s="97"/>
      <c r="Y37" s="97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143"/>
      <c r="AL37" s="104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46"/>
      <c r="BB37" s="131">
        <f t="shared" si="85"/>
        <v>0</v>
      </c>
      <c r="BC37" s="119">
        <f t="shared" si="86"/>
        <v>0</v>
      </c>
      <c r="BD37" s="120">
        <f t="shared" si="87"/>
        <v>0</v>
      </c>
      <c r="BE37" s="120">
        <f t="shared" si="88"/>
        <v>0</v>
      </c>
      <c r="BF37" s="120">
        <f t="shared" si="89"/>
        <v>0</v>
      </c>
      <c r="BG37" s="120">
        <f t="shared" si="90"/>
        <v>0</v>
      </c>
      <c r="BH37" s="120">
        <f t="shared" si="91"/>
        <v>0</v>
      </c>
      <c r="BI37" s="120">
        <f t="shared" si="92"/>
        <v>0</v>
      </c>
      <c r="BJ37" s="120">
        <f t="shared" si="93"/>
        <v>0</v>
      </c>
      <c r="BK37" s="120">
        <f t="shared" si="94"/>
        <v>0</v>
      </c>
      <c r="BL37" s="120">
        <f t="shared" si="95"/>
        <v>0</v>
      </c>
      <c r="BM37" s="120">
        <f t="shared" si="96"/>
        <v>0</v>
      </c>
      <c r="BN37" s="120">
        <f t="shared" si="97"/>
        <v>0</v>
      </c>
      <c r="BO37" s="120">
        <f t="shared" si="98"/>
        <v>0</v>
      </c>
      <c r="BP37" s="120">
        <f t="shared" si="99"/>
        <v>0</v>
      </c>
      <c r="BQ37" s="120">
        <f t="shared" si="100"/>
        <v>0</v>
      </c>
      <c r="BR37" s="120">
        <f t="shared" si="101"/>
        <v>0</v>
      </c>
      <c r="BS37" s="120">
        <f t="shared" si="102"/>
        <v>0</v>
      </c>
      <c r="BT37" s="120">
        <f t="shared" si="103"/>
        <v>0</v>
      </c>
      <c r="BU37" s="120">
        <f t="shared" si="104"/>
        <v>0</v>
      </c>
      <c r="BV37" s="120">
        <f t="shared" si="105"/>
        <v>0</v>
      </c>
      <c r="BW37" s="121">
        <f t="shared" si="106"/>
        <v>0</v>
      </c>
      <c r="BX37" s="121">
        <f t="shared" si="107"/>
        <v>0</v>
      </c>
      <c r="BY37" s="94"/>
      <c r="BZ37" s="125">
        <f t="shared" si="108"/>
        <v>0</v>
      </c>
      <c r="CA37" s="126">
        <f t="shared" si="109"/>
        <v>0</v>
      </c>
      <c r="CB37" s="126">
        <f t="shared" si="110"/>
        <v>0</v>
      </c>
      <c r="CC37" s="126">
        <f t="shared" si="111"/>
        <v>0</v>
      </c>
      <c r="CD37" s="126">
        <f t="shared" si="112"/>
        <v>0</v>
      </c>
      <c r="CE37" s="127" t="str">
        <f t="shared" si="81"/>
        <v/>
      </c>
      <c r="CF37" s="29" t="e">
        <f t="shared" si="15"/>
        <v>#VALUE!</v>
      </c>
      <c r="CG37" s="24" t="str">
        <f t="shared" si="113"/>
        <v xml:space="preserve"> </v>
      </c>
      <c r="CH37" s="29" t="e">
        <f t="shared" si="16"/>
        <v>#VALUE!</v>
      </c>
      <c r="CI37" s="24" t="str">
        <f t="shared" si="114"/>
        <v xml:space="preserve"> </v>
      </c>
      <c r="CJ37" s="29" t="e">
        <f t="shared" si="17"/>
        <v>#VALUE!</v>
      </c>
      <c r="CK37" s="24" t="str">
        <f t="shared" si="115"/>
        <v xml:space="preserve"> </v>
      </c>
      <c r="CM37" s="129" t="e">
        <f t="shared" si="116"/>
        <v>#VALUE!</v>
      </c>
      <c r="CO37" s="133" t="e">
        <f t="shared" si="19"/>
        <v>#DIV/0!</v>
      </c>
      <c r="CP37" s="133" t="e">
        <f t="shared" si="20"/>
        <v>#DIV/0!</v>
      </c>
      <c r="CQ37" s="133" t="e">
        <f t="shared" si="21"/>
        <v>#DIV/0!</v>
      </c>
      <c r="CR37" s="133" t="e">
        <f t="shared" si="22"/>
        <v>#DIV/0!</v>
      </c>
      <c r="CS37" s="133" t="e">
        <f t="shared" si="23"/>
        <v>#DIV/0!</v>
      </c>
      <c r="CT37" s="133" t="e">
        <f t="shared" si="24"/>
        <v>#DIV/0!</v>
      </c>
      <c r="CU37" s="133" t="e">
        <f t="shared" si="25"/>
        <v>#DIV/0!</v>
      </c>
      <c r="CV37" s="133" t="e">
        <f t="shared" si="26"/>
        <v>#DIV/0!</v>
      </c>
      <c r="CW37" s="133" t="e">
        <f t="shared" si="27"/>
        <v>#DIV/0!</v>
      </c>
      <c r="CX37" s="133" t="e">
        <f t="shared" si="28"/>
        <v>#DIV/0!</v>
      </c>
      <c r="CY37" s="133" t="e">
        <f t="shared" si="29"/>
        <v>#DIV/0!</v>
      </c>
      <c r="CZ37" s="133" t="e">
        <f t="shared" si="30"/>
        <v>#DIV/0!</v>
      </c>
      <c r="DA37" s="133" t="e">
        <f t="shared" si="31"/>
        <v>#DIV/0!</v>
      </c>
      <c r="DB37" s="133" t="e">
        <f t="shared" si="32"/>
        <v>#DIV/0!</v>
      </c>
      <c r="DC37" s="133" t="e">
        <f t="shared" si="33"/>
        <v>#DIV/0!</v>
      </c>
      <c r="DD37" s="133" t="e">
        <f t="shared" si="34"/>
        <v>#DIV/0!</v>
      </c>
      <c r="DE37" s="133" t="e">
        <f t="shared" si="35"/>
        <v>#DIV/0!</v>
      </c>
      <c r="DT37" s="24"/>
      <c r="DU37" s="24"/>
    </row>
    <row r="38" spans="1:125" ht="16" thickBot="1">
      <c r="A38" s="28"/>
      <c r="B38" s="28"/>
      <c r="C38" s="209">
        <v>36</v>
      </c>
      <c r="D38" s="137"/>
      <c r="E38" s="143"/>
      <c r="F38" s="139"/>
      <c r="G38" s="97"/>
      <c r="H38" s="97"/>
      <c r="I38" s="97"/>
      <c r="J38" s="97"/>
      <c r="K38" s="97"/>
      <c r="L38" s="28"/>
      <c r="M38" s="28"/>
      <c r="N38" s="28"/>
      <c r="O38" s="28"/>
      <c r="P38" s="28"/>
      <c r="Q38" s="28"/>
      <c r="R38" s="28"/>
      <c r="S38" s="28"/>
      <c r="T38" s="28"/>
      <c r="U38" s="143"/>
      <c r="V38" s="97"/>
      <c r="W38" s="97"/>
      <c r="X38" s="97"/>
      <c r="Y38" s="97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143"/>
      <c r="AL38" s="104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46"/>
      <c r="BB38" s="131">
        <f t="shared" si="85"/>
        <v>0</v>
      </c>
      <c r="BC38" s="119">
        <f t="shared" si="86"/>
        <v>0</v>
      </c>
      <c r="BD38" s="120">
        <f t="shared" si="87"/>
        <v>0</v>
      </c>
      <c r="BE38" s="120">
        <f t="shared" si="88"/>
        <v>0</v>
      </c>
      <c r="BF38" s="120">
        <f t="shared" si="89"/>
        <v>0</v>
      </c>
      <c r="BG38" s="120">
        <f t="shared" si="90"/>
        <v>0</v>
      </c>
      <c r="BH38" s="120">
        <f t="shared" si="91"/>
        <v>0</v>
      </c>
      <c r="BI38" s="120">
        <f t="shared" si="92"/>
        <v>0</v>
      </c>
      <c r="BJ38" s="120">
        <f t="shared" si="93"/>
        <v>0</v>
      </c>
      <c r="BK38" s="120">
        <f t="shared" si="94"/>
        <v>0</v>
      </c>
      <c r="BL38" s="120">
        <f t="shared" si="95"/>
        <v>0</v>
      </c>
      <c r="BM38" s="120">
        <f t="shared" si="96"/>
        <v>0</v>
      </c>
      <c r="BN38" s="120">
        <f t="shared" si="97"/>
        <v>0</v>
      </c>
      <c r="BO38" s="120">
        <f t="shared" si="98"/>
        <v>0</v>
      </c>
      <c r="BP38" s="120">
        <f t="shared" si="99"/>
        <v>0</v>
      </c>
      <c r="BQ38" s="120">
        <f t="shared" si="100"/>
        <v>0</v>
      </c>
      <c r="BR38" s="120">
        <f t="shared" si="101"/>
        <v>0</v>
      </c>
      <c r="BS38" s="120">
        <f t="shared" si="102"/>
        <v>0</v>
      </c>
      <c r="BT38" s="120">
        <f t="shared" si="103"/>
        <v>0</v>
      </c>
      <c r="BU38" s="120">
        <f t="shared" si="104"/>
        <v>0</v>
      </c>
      <c r="BV38" s="120">
        <f t="shared" si="105"/>
        <v>0</v>
      </c>
      <c r="BW38" s="121">
        <f t="shared" si="106"/>
        <v>0</v>
      </c>
      <c r="BX38" s="121">
        <f t="shared" si="107"/>
        <v>0</v>
      </c>
      <c r="BY38" s="94"/>
      <c r="BZ38" s="125">
        <f t="shared" si="108"/>
        <v>0</v>
      </c>
      <c r="CA38" s="126">
        <f t="shared" si="109"/>
        <v>0</v>
      </c>
      <c r="CB38" s="126">
        <f t="shared" si="110"/>
        <v>0</v>
      </c>
      <c r="CC38" s="126">
        <f t="shared" si="111"/>
        <v>0</v>
      </c>
      <c r="CD38" s="126">
        <f t="shared" si="112"/>
        <v>0</v>
      </c>
      <c r="CE38" s="127" t="str">
        <f t="shared" si="81"/>
        <v/>
      </c>
      <c r="CF38" s="29" t="e">
        <f t="shared" si="15"/>
        <v>#VALUE!</v>
      </c>
      <c r="CG38" s="24" t="str">
        <f t="shared" si="113"/>
        <v xml:space="preserve"> </v>
      </c>
      <c r="CH38" s="29" t="e">
        <f t="shared" si="16"/>
        <v>#VALUE!</v>
      </c>
      <c r="CI38" s="24" t="str">
        <f t="shared" si="114"/>
        <v xml:space="preserve"> </v>
      </c>
      <c r="CJ38" s="29" t="e">
        <f t="shared" si="17"/>
        <v>#VALUE!</v>
      </c>
      <c r="CK38" s="24" t="str">
        <f t="shared" si="115"/>
        <v xml:space="preserve"> </v>
      </c>
      <c r="CM38" s="129" t="e">
        <f t="shared" si="116"/>
        <v>#VALUE!</v>
      </c>
      <c r="CO38" s="133" t="e">
        <f t="shared" si="19"/>
        <v>#DIV/0!</v>
      </c>
      <c r="CP38" s="133" t="e">
        <f t="shared" si="20"/>
        <v>#DIV/0!</v>
      </c>
      <c r="CQ38" s="133" t="e">
        <f t="shared" si="21"/>
        <v>#DIV/0!</v>
      </c>
      <c r="CR38" s="133" t="e">
        <f t="shared" si="22"/>
        <v>#DIV/0!</v>
      </c>
      <c r="CS38" s="133" t="e">
        <f t="shared" si="23"/>
        <v>#DIV/0!</v>
      </c>
      <c r="CT38" s="133" t="e">
        <f t="shared" si="24"/>
        <v>#DIV/0!</v>
      </c>
      <c r="CU38" s="133" t="e">
        <f t="shared" si="25"/>
        <v>#DIV/0!</v>
      </c>
      <c r="CV38" s="133" t="e">
        <f t="shared" si="26"/>
        <v>#DIV/0!</v>
      </c>
      <c r="CW38" s="133" t="e">
        <f t="shared" si="27"/>
        <v>#DIV/0!</v>
      </c>
      <c r="CX38" s="133" t="e">
        <f t="shared" si="28"/>
        <v>#DIV/0!</v>
      </c>
      <c r="CY38" s="133" t="e">
        <f t="shared" si="29"/>
        <v>#DIV/0!</v>
      </c>
      <c r="CZ38" s="133" t="e">
        <f t="shared" si="30"/>
        <v>#DIV/0!</v>
      </c>
      <c r="DA38" s="133" t="e">
        <f t="shared" si="31"/>
        <v>#DIV/0!</v>
      </c>
      <c r="DB38" s="133" t="e">
        <f t="shared" si="32"/>
        <v>#DIV/0!</v>
      </c>
      <c r="DC38" s="133" t="e">
        <f t="shared" si="33"/>
        <v>#DIV/0!</v>
      </c>
      <c r="DD38" s="133" t="e">
        <f t="shared" si="34"/>
        <v>#DIV/0!</v>
      </c>
      <c r="DE38" s="133" t="e">
        <f t="shared" si="35"/>
        <v>#DIV/0!</v>
      </c>
      <c r="DT38" s="24"/>
      <c r="DU38" s="24"/>
    </row>
    <row r="39" spans="1:125" ht="16" thickBot="1">
      <c r="A39" s="28"/>
      <c r="B39" s="28"/>
      <c r="C39" s="209">
        <v>37</v>
      </c>
      <c r="D39" s="137"/>
      <c r="E39" s="143"/>
      <c r="F39" s="139"/>
      <c r="G39" s="97"/>
      <c r="H39" s="97"/>
      <c r="I39" s="97"/>
      <c r="J39" s="97"/>
      <c r="K39" s="97"/>
      <c r="L39" s="28"/>
      <c r="M39" s="28"/>
      <c r="N39" s="28"/>
      <c r="O39" s="28"/>
      <c r="P39" s="28"/>
      <c r="Q39" s="28"/>
      <c r="R39" s="28"/>
      <c r="S39" s="28"/>
      <c r="T39" s="28"/>
      <c r="U39" s="143"/>
      <c r="V39" s="97"/>
      <c r="W39" s="97"/>
      <c r="X39" s="97"/>
      <c r="Y39" s="97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143"/>
      <c r="AL39" s="104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46"/>
      <c r="BB39" s="131">
        <f t="shared" si="85"/>
        <v>0</v>
      </c>
      <c r="BC39" s="119">
        <f t="shared" si="86"/>
        <v>0</v>
      </c>
      <c r="BD39" s="120">
        <f t="shared" si="87"/>
        <v>0</v>
      </c>
      <c r="BE39" s="120">
        <f t="shared" si="88"/>
        <v>0</v>
      </c>
      <c r="BF39" s="120">
        <f t="shared" si="89"/>
        <v>0</v>
      </c>
      <c r="BG39" s="120">
        <f t="shared" si="90"/>
        <v>0</v>
      </c>
      <c r="BH39" s="120">
        <f t="shared" si="91"/>
        <v>0</v>
      </c>
      <c r="BI39" s="120">
        <f t="shared" si="92"/>
        <v>0</v>
      </c>
      <c r="BJ39" s="120">
        <f t="shared" si="93"/>
        <v>0</v>
      </c>
      <c r="BK39" s="120">
        <f t="shared" si="94"/>
        <v>0</v>
      </c>
      <c r="BL39" s="120">
        <f t="shared" si="95"/>
        <v>0</v>
      </c>
      <c r="BM39" s="120">
        <f t="shared" si="96"/>
        <v>0</v>
      </c>
      <c r="BN39" s="120">
        <f t="shared" si="97"/>
        <v>0</v>
      </c>
      <c r="BO39" s="120">
        <f t="shared" si="98"/>
        <v>0</v>
      </c>
      <c r="BP39" s="120">
        <f t="shared" si="99"/>
        <v>0</v>
      </c>
      <c r="BQ39" s="120">
        <f t="shared" si="100"/>
        <v>0</v>
      </c>
      <c r="BR39" s="120">
        <f t="shared" si="101"/>
        <v>0</v>
      </c>
      <c r="BS39" s="120">
        <f t="shared" si="102"/>
        <v>0</v>
      </c>
      <c r="BT39" s="120">
        <f t="shared" si="103"/>
        <v>0</v>
      </c>
      <c r="BU39" s="120">
        <f t="shared" si="104"/>
        <v>0</v>
      </c>
      <c r="BV39" s="120">
        <f t="shared" si="105"/>
        <v>0</v>
      </c>
      <c r="BW39" s="121">
        <f t="shared" si="106"/>
        <v>0</v>
      </c>
      <c r="BX39" s="121">
        <f t="shared" si="107"/>
        <v>0</v>
      </c>
      <c r="BY39" s="94"/>
      <c r="BZ39" s="125">
        <f t="shared" si="108"/>
        <v>0</v>
      </c>
      <c r="CA39" s="126">
        <f t="shared" si="109"/>
        <v>0</v>
      </c>
      <c r="CB39" s="126">
        <f t="shared" si="110"/>
        <v>0</v>
      </c>
      <c r="CC39" s="126">
        <f t="shared" si="111"/>
        <v>0</v>
      </c>
      <c r="CD39" s="126">
        <f t="shared" si="112"/>
        <v>0</v>
      </c>
      <c r="CE39" s="127" t="str">
        <f t="shared" si="81"/>
        <v/>
      </c>
      <c r="CF39" s="29" t="e">
        <f t="shared" si="15"/>
        <v>#VALUE!</v>
      </c>
      <c r="CG39" s="24" t="str">
        <f t="shared" si="113"/>
        <v xml:space="preserve"> </v>
      </c>
      <c r="CH39" s="29" t="e">
        <f t="shared" si="16"/>
        <v>#VALUE!</v>
      </c>
      <c r="CI39" s="24" t="str">
        <f t="shared" si="114"/>
        <v xml:space="preserve"> </v>
      </c>
      <c r="CJ39" s="29" t="e">
        <f t="shared" si="17"/>
        <v>#VALUE!</v>
      </c>
      <c r="CK39" s="24" t="str">
        <f t="shared" si="115"/>
        <v xml:space="preserve"> </v>
      </c>
      <c r="CM39" s="129" t="e">
        <f t="shared" si="116"/>
        <v>#VALUE!</v>
      </c>
      <c r="CO39" s="133" t="e">
        <f t="shared" si="19"/>
        <v>#DIV/0!</v>
      </c>
      <c r="CP39" s="133" t="e">
        <f t="shared" si="20"/>
        <v>#DIV/0!</v>
      </c>
      <c r="CQ39" s="133" t="e">
        <f t="shared" si="21"/>
        <v>#DIV/0!</v>
      </c>
      <c r="CR39" s="133" t="e">
        <f t="shared" si="22"/>
        <v>#DIV/0!</v>
      </c>
      <c r="CS39" s="133" t="e">
        <f t="shared" si="23"/>
        <v>#DIV/0!</v>
      </c>
      <c r="CT39" s="133" t="e">
        <f t="shared" si="24"/>
        <v>#DIV/0!</v>
      </c>
      <c r="CU39" s="133" t="e">
        <f t="shared" si="25"/>
        <v>#DIV/0!</v>
      </c>
      <c r="CV39" s="133" t="e">
        <f t="shared" si="26"/>
        <v>#DIV/0!</v>
      </c>
      <c r="CW39" s="133" t="e">
        <f t="shared" si="27"/>
        <v>#DIV/0!</v>
      </c>
      <c r="CX39" s="133" t="e">
        <f t="shared" si="28"/>
        <v>#DIV/0!</v>
      </c>
      <c r="CY39" s="133" t="e">
        <f t="shared" si="29"/>
        <v>#DIV/0!</v>
      </c>
      <c r="CZ39" s="133" t="e">
        <f t="shared" si="30"/>
        <v>#DIV/0!</v>
      </c>
      <c r="DA39" s="133" t="e">
        <f t="shared" si="31"/>
        <v>#DIV/0!</v>
      </c>
      <c r="DB39" s="133" t="e">
        <f t="shared" si="32"/>
        <v>#DIV/0!</v>
      </c>
      <c r="DC39" s="133" t="e">
        <f t="shared" si="33"/>
        <v>#DIV/0!</v>
      </c>
      <c r="DD39" s="133" t="e">
        <f t="shared" si="34"/>
        <v>#DIV/0!</v>
      </c>
      <c r="DE39" s="133" t="e">
        <f t="shared" si="35"/>
        <v>#DIV/0!</v>
      </c>
      <c r="DT39" s="24"/>
      <c r="DU39" s="24"/>
    </row>
    <row r="40" spans="1:125" ht="16" thickBot="1">
      <c r="A40" s="28"/>
      <c r="B40" s="28"/>
      <c r="C40" s="209">
        <v>38</v>
      </c>
      <c r="D40" s="137"/>
      <c r="E40" s="143"/>
      <c r="F40" s="139"/>
      <c r="G40" s="97"/>
      <c r="H40" s="97"/>
      <c r="I40" s="97"/>
      <c r="J40" s="97"/>
      <c r="K40" s="97"/>
      <c r="L40" s="28"/>
      <c r="M40" s="28"/>
      <c r="N40" s="28"/>
      <c r="O40" s="28"/>
      <c r="P40" s="28"/>
      <c r="Q40" s="28"/>
      <c r="R40" s="28"/>
      <c r="S40" s="28"/>
      <c r="T40" s="28"/>
      <c r="U40" s="143"/>
      <c r="V40" s="97"/>
      <c r="W40" s="97"/>
      <c r="X40" s="97"/>
      <c r="Y40" s="97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143"/>
      <c r="AL40" s="104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46"/>
      <c r="BB40" s="131">
        <f t="shared" si="85"/>
        <v>0</v>
      </c>
      <c r="BC40" s="119">
        <f t="shared" si="86"/>
        <v>0</v>
      </c>
      <c r="BD40" s="120">
        <f t="shared" si="87"/>
        <v>0</v>
      </c>
      <c r="BE40" s="120">
        <f t="shared" si="88"/>
        <v>0</v>
      </c>
      <c r="BF40" s="120">
        <f t="shared" si="89"/>
        <v>0</v>
      </c>
      <c r="BG40" s="120">
        <f t="shared" si="90"/>
        <v>0</v>
      </c>
      <c r="BH40" s="120">
        <f t="shared" si="91"/>
        <v>0</v>
      </c>
      <c r="BI40" s="120">
        <f t="shared" si="92"/>
        <v>0</v>
      </c>
      <c r="BJ40" s="120">
        <f t="shared" si="93"/>
        <v>0</v>
      </c>
      <c r="BK40" s="120">
        <f t="shared" si="94"/>
        <v>0</v>
      </c>
      <c r="BL40" s="120">
        <f t="shared" si="95"/>
        <v>0</v>
      </c>
      <c r="BM40" s="120">
        <f t="shared" si="96"/>
        <v>0</v>
      </c>
      <c r="BN40" s="120">
        <f t="shared" si="97"/>
        <v>0</v>
      </c>
      <c r="BO40" s="120">
        <f t="shared" si="98"/>
        <v>0</v>
      </c>
      <c r="BP40" s="120">
        <f t="shared" si="99"/>
        <v>0</v>
      </c>
      <c r="BQ40" s="120">
        <f t="shared" si="100"/>
        <v>0</v>
      </c>
      <c r="BR40" s="120">
        <f t="shared" si="101"/>
        <v>0</v>
      </c>
      <c r="BS40" s="120">
        <f t="shared" si="102"/>
        <v>0</v>
      </c>
      <c r="BT40" s="120">
        <f t="shared" si="103"/>
        <v>0</v>
      </c>
      <c r="BU40" s="120">
        <f t="shared" si="104"/>
        <v>0</v>
      </c>
      <c r="BV40" s="120">
        <f t="shared" si="105"/>
        <v>0</v>
      </c>
      <c r="BW40" s="121">
        <f t="shared" si="106"/>
        <v>0</v>
      </c>
      <c r="BX40" s="121">
        <f t="shared" si="107"/>
        <v>0</v>
      </c>
      <c r="BY40" s="94"/>
      <c r="BZ40" s="125">
        <f t="shared" si="108"/>
        <v>0</v>
      </c>
      <c r="CA40" s="126">
        <f t="shared" si="109"/>
        <v>0</v>
      </c>
      <c r="CB40" s="126">
        <f t="shared" si="110"/>
        <v>0</v>
      </c>
      <c r="CC40" s="126">
        <f t="shared" si="111"/>
        <v>0</v>
      </c>
      <c r="CD40" s="126">
        <f t="shared" si="112"/>
        <v>0</v>
      </c>
      <c r="CE40" s="127" t="str">
        <f t="shared" si="81"/>
        <v/>
      </c>
      <c r="CF40" s="29" t="e">
        <f t="shared" si="15"/>
        <v>#VALUE!</v>
      </c>
      <c r="CG40" s="24" t="str">
        <f t="shared" si="113"/>
        <v xml:space="preserve"> </v>
      </c>
      <c r="CH40" s="29" t="e">
        <f t="shared" si="16"/>
        <v>#VALUE!</v>
      </c>
      <c r="CI40" s="24" t="str">
        <f t="shared" si="114"/>
        <v xml:space="preserve"> </v>
      </c>
      <c r="CJ40" s="29" t="e">
        <f t="shared" si="17"/>
        <v>#VALUE!</v>
      </c>
      <c r="CK40" s="24" t="str">
        <f t="shared" si="115"/>
        <v xml:space="preserve"> </v>
      </c>
      <c r="CM40" s="129" t="e">
        <f t="shared" si="116"/>
        <v>#VALUE!</v>
      </c>
      <c r="CO40" s="133" t="e">
        <f t="shared" si="19"/>
        <v>#DIV/0!</v>
      </c>
      <c r="CP40" s="133" t="e">
        <f t="shared" si="20"/>
        <v>#DIV/0!</v>
      </c>
      <c r="CQ40" s="133" t="e">
        <f t="shared" si="21"/>
        <v>#DIV/0!</v>
      </c>
      <c r="CR40" s="133" t="e">
        <f t="shared" si="22"/>
        <v>#DIV/0!</v>
      </c>
      <c r="CS40" s="133" t="e">
        <f t="shared" si="23"/>
        <v>#DIV/0!</v>
      </c>
      <c r="CT40" s="133" t="e">
        <f t="shared" si="24"/>
        <v>#DIV/0!</v>
      </c>
      <c r="CU40" s="133" t="e">
        <f t="shared" si="25"/>
        <v>#DIV/0!</v>
      </c>
      <c r="CV40" s="133" t="e">
        <f t="shared" si="26"/>
        <v>#DIV/0!</v>
      </c>
      <c r="CW40" s="133" t="e">
        <f t="shared" si="27"/>
        <v>#DIV/0!</v>
      </c>
      <c r="CX40" s="133" t="e">
        <f t="shared" si="28"/>
        <v>#DIV/0!</v>
      </c>
      <c r="CY40" s="133" t="e">
        <f t="shared" si="29"/>
        <v>#DIV/0!</v>
      </c>
      <c r="CZ40" s="133" t="e">
        <f t="shared" si="30"/>
        <v>#DIV/0!</v>
      </c>
      <c r="DA40" s="133" t="e">
        <f t="shared" si="31"/>
        <v>#DIV/0!</v>
      </c>
      <c r="DB40" s="133" t="e">
        <f t="shared" si="32"/>
        <v>#DIV/0!</v>
      </c>
      <c r="DC40" s="133" t="e">
        <f t="shared" si="33"/>
        <v>#DIV/0!</v>
      </c>
      <c r="DD40" s="133" t="e">
        <f t="shared" si="34"/>
        <v>#DIV/0!</v>
      </c>
      <c r="DE40" s="133" t="e">
        <f t="shared" si="35"/>
        <v>#DIV/0!</v>
      </c>
      <c r="DT40" s="24"/>
      <c r="DU40" s="24"/>
    </row>
    <row r="41" spans="1:125" ht="16" thickBot="1">
      <c r="A41" s="28"/>
      <c r="B41" s="28"/>
      <c r="C41" s="209">
        <v>39</v>
      </c>
      <c r="D41" s="137"/>
      <c r="E41" s="143"/>
      <c r="F41" s="139"/>
      <c r="G41" s="97"/>
      <c r="H41" s="97"/>
      <c r="I41" s="97"/>
      <c r="J41" s="97"/>
      <c r="K41" s="97"/>
      <c r="L41" s="28"/>
      <c r="M41" s="28"/>
      <c r="N41" s="28"/>
      <c r="O41" s="28"/>
      <c r="P41" s="28"/>
      <c r="Q41" s="28"/>
      <c r="R41" s="28"/>
      <c r="S41" s="28"/>
      <c r="T41" s="28"/>
      <c r="U41" s="143"/>
      <c r="V41" s="97"/>
      <c r="W41" s="97"/>
      <c r="X41" s="97"/>
      <c r="Y41" s="97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143"/>
      <c r="AL41" s="104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46"/>
      <c r="BB41" s="131">
        <f t="shared" si="85"/>
        <v>0</v>
      </c>
      <c r="BC41" s="119">
        <f t="shared" si="86"/>
        <v>0</v>
      </c>
      <c r="BD41" s="120">
        <f t="shared" si="87"/>
        <v>0</v>
      </c>
      <c r="BE41" s="120">
        <f t="shared" si="88"/>
        <v>0</v>
      </c>
      <c r="BF41" s="120">
        <f t="shared" si="89"/>
        <v>0</v>
      </c>
      <c r="BG41" s="120">
        <f t="shared" si="90"/>
        <v>0</v>
      </c>
      <c r="BH41" s="120">
        <f t="shared" si="91"/>
        <v>0</v>
      </c>
      <c r="BI41" s="120">
        <f t="shared" si="92"/>
        <v>0</v>
      </c>
      <c r="BJ41" s="120">
        <f t="shared" si="93"/>
        <v>0</v>
      </c>
      <c r="BK41" s="120">
        <f t="shared" si="94"/>
        <v>0</v>
      </c>
      <c r="BL41" s="120">
        <f t="shared" si="95"/>
        <v>0</v>
      </c>
      <c r="BM41" s="120">
        <f t="shared" si="96"/>
        <v>0</v>
      </c>
      <c r="BN41" s="120">
        <f t="shared" si="97"/>
        <v>0</v>
      </c>
      <c r="BO41" s="120">
        <f t="shared" si="98"/>
        <v>0</v>
      </c>
      <c r="BP41" s="120">
        <f t="shared" si="99"/>
        <v>0</v>
      </c>
      <c r="BQ41" s="120">
        <f t="shared" si="100"/>
        <v>0</v>
      </c>
      <c r="BR41" s="120">
        <f t="shared" si="101"/>
        <v>0</v>
      </c>
      <c r="BS41" s="120">
        <f t="shared" si="102"/>
        <v>0</v>
      </c>
      <c r="BT41" s="120">
        <f t="shared" si="103"/>
        <v>0</v>
      </c>
      <c r="BU41" s="120">
        <f t="shared" si="104"/>
        <v>0</v>
      </c>
      <c r="BV41" s="120">
        <f t="shared" si="105"/>
        <v>0</v>
      </c>
      <c r="BW41" s="121">
        <f t="shared" si="106"/>
        <v>0</v>
      </c>
      <c r="BX41" s="121">
        <f t="shared" si="107"/>
        <v>0</v>
      </c>
      <c r="BY41" s="94"/>
      <c r="BZ41" s="125">
        <f t="shared" si="108"/>
        <v>0</v>
      </c>
      <c r="CA41" s="126">
        <f t="shared" si="109"/>
        <v>0</v>
      </c>
      <c r="CB41" s="126">
        <f t="shared" si="110"/>
        <v>0</v>
      </c>
      <c r="CC41" s="126">
        <f t="shared" si="111"/>
        <v>0</v>
      </c>
      <c r="CD41" s="126">
        <f t="shared" si="112"/>
        <v>0</v>
      </c>
      <c r="CE41" s="127" t="str">
        <f t="shared" si="81"/>
        <v/>
      </c>
      <c r="CF41" s="29" t="e">
        <f t="shared" si="15"/>
        <v>#VALUE!</v>
      </c>
      <c r="CG41" s="24" t="str">
        <f t="shared" si="113"/>
        <v xml:space="preserve"> </v>
      </c>
      <c r="CH41" s="29" t="e">
        <f t="shared" si="16"/>
        <v>#VALUE!</v>
      </c>
      <c r="CI41" s="24" t="str">
        <f t="shared" si="114"/>
        <v xml:space="preserve"> </v>
      </c>
      <c r="CJ41" s="29" t="e">
        <f t="shared" si="17"/>
        <v>#VALUE!</v>
      </c>
      <c r="CK41" s="24" t="str">
        <f t="shared" si="115"/>
        <v xml:space="preserve"> </v>
      </c>
      <c r="CM41" s="129" t="e">
        <f t="shared" si="116"/>
        <v>#VALUE!</v>
      </c>
      <c r="CO41" s="133" t="e">
        <f t="shared" si="19"/>
        <v>#DIV/0!</v>
      </c>
      <c r="CP41" s="133" t="e">
        <f t="shared" si="20"/>
        <v>#DIV/0!</v>
      </c>
      <c r="CQ41" s="133" t="e">
        <f t="shared" si="21"/>
        <v>#DIV/0!</v>
      </c>
      <c r="CR41" s="133" t="e">
        <f t="shared" si="22"/>
        <v>#DIV/0!</v>
      </c>
      <c r="CS41" s="133" t="e">
        <f t="shared" si="23"/>
        <v>#DIV/0!</v>
      </c>
      <c r="CT41" s="133" t="e">
        <f t="shared" si="24"/>
        <v>#DIV/0!</v>
      </c>
      <c r="CU41" s="133" t="e">
        <f t="shared" si="25"/>
        <v>#DIV/0!</v>
      </c>
      <c r="CV41" s="133" t="e">
        <f t="shared" si="26"/>
        <v>#DIV/0!</v>
      </c>
      <c r="CW41" s="133" t="e">
        <f t="shared" si="27"/>
        <v>#DIV/0!</v>
      </c>
      <c r="CX41" s="133" t="e">
        <f t="shared" si="28"/>
        <v>#DIV/0!</v>
      </c>
      <c r="CY41" s="133" t="e">
        <f t="shared" si="29"/>
        <v>#DIV/0!</v>
      </c>
      <c r="CZ41" s="133" t="e">
        <f t="shared" si="30"/>
        <v>#DIV/0!</v>
      </c>
      <c r="DA41" s="133" t="e">
        <f t="shared" si="31"/>
        <v>#DIV/0!</v>
      </c>
      <c r="DB41" s="133" t="e">
        <f t="shared" si="32"/>
        <v>#DIV/0!</v>
      </c>
      <c r="DC41" s="133" t="e">
        <f t="shared" si="33"/>
        <v>#DIV/0!</v>
      </c>
      <c r="DD41" s="133" t="e">
        <f t="shared" si="34"/>
        <v>#DIV/0!</v>
      </c>
      <c r="DE41" s="133" t="e">
        <f t="shared" si="35"/>
        <v>#DIV/0!</v>
      </c>
      <c r="DT41" s="24"/>
      <c r="DU41" s="24"/>
    </row>
    <row r="42" spans="1:125" ht="16" thickBot="1">
      <c r="A42" s="28"/>
      <c r="B42" s="28"/>
      <c r="C42" s="209">
        <v>40</v>
      </c>
      <c r="D42" s="137"/>
      <c r="E42" s="143"/>
      <c r="F42" s="139"/>
      <c r="G42" s="97"/>
      <c r="H42" s="97"/>
      <c r="I42" s="97"/>
      <c r="J42" s="97"/>
      <c r="K42" s="97"/>
      <c r="L42" s="28"/>
      <c r="M42" s="28"/>
      <c r="N42" s="28"/>
      <c r="O42" s="28"/>
      <c r="P42" s="28"/>
      <c r="Q42" s="28"/>
      <c r="R42" s="28"/>
      <c r="S42" s="28"/>
      <c r="T42" s="28"/>
      <c r="U42" s="143"/>
      <c r="V42" s="28"/>
      <c r="W42" s="97"/>
      <c r="X42" s="97"/>
      <c r="Y42" s="97"/>
      <c r="Z42" s="97"/>
      <c r="AA42" s="97"/>
      <c r="AB42" s="28"/>
      <c r="AC42" s="28"/>
      <c r="AD42" s="28"/>
      <c r="AE42" s="28"/>
      <c r="AF42" s="28"/>
      <c r="AG42" s="28"/>
      <c r="AH42" s="28"/>
      <c r="AI42" s="28"/>
      <c r="AJ42" s="28"/>
      <c r="AK42" s="143"/>
      <c r="AL42" s="104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46"/>
      <c r="BB42" s="131">
        <f t="shared" si="85"/>
        <v>0</v>
      </c>
      <c r="BC42" s="119">
        <f t="shared" si="86"/>
        <v>0</v>
      </c>
      <c r="BD42" s="120">
        <f t="shared" si="87"/>
        <v>0</v>
      </c>
      <c r="BE42" s="120">
        <f t="shared" si="88"/>
        <v>0</v>
      </c>
      <c r="BF42" s="120">
        <f t="shared" si="89"/>
        <v>0</v>
      </c>
      <c r="BG42" s="120">
        <f t="shared" si="90"/>
        <v>0</v>
      </c>
      <c r="BH42" s="120">
        <f t="shared" si="91"/>
        <v>0</v>
      </c>
      <c r="BI42" s="120">
        <f t="shared" si="92"/>
        <v>0</v>
      </c>
      <c r="BJ42" s="120">
        <f t="shared" si="93"/>
        <v>0</v>
      </c>
      <c r="BK42" s="120">
        <f t="shared" si="94"/>
        <v>0</v>
      </c>
      <c r="BL42" s="120">
        <f t="shared" si="95"/>
        <v>0</v>
      </c>
      <c r="BM42" s="120">
        <f t="shared" si="96"/>
        <v>0</v>
      </c>
      <c r="BN42" s="120">
        <f t="shared" si="97"/>
        <v>0</v>
      </c>
      <c r="BO42" s="120">
        <f t="shared" si="98"/>
        <v>0</v>
      </c>
      <c r="BP42" s="120">
        <f t="shared" si="99"/>
        <v>0</v>
      </c>
      <c r="BQ42" s="120">
        <f t="shared" si="100"/>
        <v>0</v>
      </c>
      <c r="BR42" s="120">
        <f t="shared" si="101"/>
        <v>0</v>
      </c>
      <c r="BS42" s="120">
        <f t="shared" si="102"/>
        <v>0</v>
      </c>
      <c r="BT42" s="120">
        <f t="shared" si="103"/>
        <v>0</v>
      </c>
      <c r="BU42" s="120">
        <f t="shared" si="104"/>
        <v>0</v>
      </c>
      <c r="BV42" s="120">
        <f t="shared" si="105"/>
        <v>0</v>
      </c>
      <c r="BW42" s="121">
        <f t="shared" si="106"/>
        <v>0</v>
      </c>
      <c r="BX42" s="121">
        <f t="shared" si="107"/>
        <v>0</v>
      </c>
      <c r="BY42" s="94"/>
      <c r="BZ42" s="125">
        <f t="shared" si="108"/>
        <v>0</v>
      </c>
      <c r="CA42" s="126">
        <f t="shared" si="109"/>
        <v>0</v>
      </c>
      <c r="CB42" s="126">
        <f t="shared" si="110"/>
        <v>0</v>
      </c>
      <c r="CC42" s="126">
        <f t="shared" si="111"/>
        <v>0</v>
      </c>
      <c r="CD42" s="126">
        <f t="shared" si="112"/>
        <v>0</v>
      </c>
      <c r="CE42" s="127" t="str">
        <f t="shared" si="81"/>
        <v/>
      </c>
      <c r="CF42" s="29" t="e">
        <f t="shared" si="15"/>
        <v>#VALUE!</v>
      </c>
      <c r="CG42" s="24" t="str">
        <f t="shared" si="113"/>
        <v xml:space="preserve"> </v>
      </c>
      <c r="CH42" s="29" t="e">
        <f t="shared" si="16"/>
        <v>#VALUE!</v>
      </c>
      <c r="CI42" s="24" t="str">
        <f t="shared" si="114"/>
        <v xml:space="preserve"> </v>
      </c>
      <c r="CJ42" s="29" t="e">
        <f t="shared" si="17"/>
        <v>#VALUE!</v>
      </c>
      <c r="CK42" s="24" t="str">
        <f t="shared" si="115"/>
        <v xml:space="preserve"> </v>
      </c>
      <c r="CM42" s="130" t="e">
        <f t="shared" si="116"/>
        <v>#VALUE!</v>
      </c>
      <c r="CO42" s="133" t="e">
        <f t="shared" si="19"/>
        <v>#DIV/0!</v>
      </c>
      <c r="CP42" s="133" t="e">
        <f t="shared" si="20"/>
        <v>#DIV/0!</v>
      </c>
      <c r="CQ42" s="133" t="e">
        <f t="shared" si="21"/>
        <v>#DIV/0!</v>
      </c>
      <c r="CR42" s="133" t="e">
        <f t="shared" si="22"/>
        <v>#DIV/0!</v>
      </c>
      <c r="CS42" s="133" t="e">
        <f t="shared" si="23"/>
        <v>#DIV/0!</v>
      </c>
      <c r="CT42" s="133" t="e">
        <f t="shared" si="24"/>
        <v>#DIV/0!</v>
      </c>
      <c r="CU42" s="133" t="e">
        <f t="shared" si="25"/>
        <v>#DIV/0!</v>
      </c>
      <c r="CV42" s="133" t="e">
        <f t="shared" si="26"/>
        <v>#DIV/0!</v>
      </c>
      <c r="CW42" s="133" t="e">
        <f t="shared" si="27"/>
        <v>#DIV/0!</v>
      </c>
      <c r="CX42" s="133" t="e">
        <f t="shared" si="28"/>
        <v>#DIV/0!</v>
      </c>
      <c r="CY42" s="133" t="e">
        <f t="shared" si="29"/>
        <v>#DIV/0!</v>
      </c>
      <c r="CZ42" s="133" t="e">
        <f t="shared" si="30"/>
        <v>#DIV/0!</v>
      </c>
      <c r="DA42" s="133" t="e">
        <f t="shared" si="31"/>
        <v>#DIV/0!</v>
      </c>
      <c r="DB42" s="133" t="e">
        <f t="shared" si="32"/>
        <v>#DIV/0!</v>
      </c>
      <c r="DC42" s="133" t="e">
        <f t="shared" si="33"/>
        <v>#DIV/0!</v>
      </c>
      <c r="DD42" s="133" t="e">
        <f t="shared" si="34"/>
        <v>#DIV/0!</v>
      </c>
      <c r="DE42" s="133" t="e">
        <f t="shared" si="35"/>
        <v>#DIV/0!</v>
      </c>
      <c r="DT42" s="24"/>
      <c r="DU42" s="24"/>
    </row>
    <row r="43" spans="1:125" ht="16" thickBot="1">
      <c r="B43" s="30"/>
      <c r="C43" s="31"/>
      <c r="D43" s="32"/>
      <c r="E43" s="27"/>
      <c r="F43" s="34"/>
      <c r="G43" s="35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27"/>
      <c r="V43" s="35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27"/>
      <c r="AL43" s="35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27"/>
      <c r="BB43" s="80">
        <f>SUM(BB3:BB42)</f>
        <v>3</v>
      </c>
      <c r="BC43" s="36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7"/>
      <c r="BY43" s="30"/>
      <c r="BZ43" s="31"/>
      <c r="CA43" s="31"/>
      <c r="CB43" s="31"/>
      <c r="CC43" s="31"/>
      <c r="CD43" s="31"/>
      <c r="CE43" s="31"/>
      <c r="CF43" s="30"/>
      <c r="CG43" s="30"/>
      <c r="CH43" s="30"/>
      <c r="CI43" s="30"/>
      <c r="CJ43" s="30"/>
      <c r="CK43" s="30"/>
    </row>
    <row r="44" spans="1:125" ht="16" thickBot="1">
      <c r="D44" s="8" t="s">
        <v>33</v>
      </c>
      <c r="E44" s="8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38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6"/>
      <c r="BB44" s="112">
        <f>BB43/3</f>
        <v>1</v>
      </c>
      <c r="BC44" s="1">
        <f>SUM(F44,V44,AL44)</f>
        <v>0</v>
      </c>
      <c r="BD44" s="40">
        <f>SUM(G44,W44,AM44)</f>
        <v>0</v>
      </c>
      <c r="BE44" s="40"/>
      <c r="BF44" s="40">
        <f>SUM(H44,X44,AN44)</f>
        <v>0</v>
      </c>
      <c r="BG44" s="40"/>
      <c r="BH44" s="40">
        <f>SUM(I44,Y44,AO44)</f>
        <v>0</v>
      </c>
      <c r="BI44" s="40"/>
      <c r="BJ44" s="40">
        <f>SUM(J44,Z44,AP44)</f>
        <v>0</v>
      </c>
      <c r="BK44" s="40">
        <f>SUM(K44,AA44,AQ44)</f>
        <v>0</v>
      </c>
      <c r="BL44" s="40">
        <f>SUM(L44,AB44,AR44)</f>
        <v>0</v>
      </c>
      <c r="BM44" s="41">
        <f>SUM(AS44,AC44,M44)</f>
        <v>0</v>
      </c>
      <c r="BN44" s="41">
        <f>SUM(AT44,AD44,N44)</f>
        <v>0</v>
      </c>
      <c r="BO44" s="41"/>
      <c r="BP44" s="41">
        <f>SUM(AU44,AE44,O44)</f>
        <v>0</v>
      </c>
      <c r="BQ44" s="41"/>
      <c r="BR44" s="41">
        <f>SUM(AV44,AF44,P44)</f>
        <v>0</v>
      </c>
      <c r="BS44" s="41">
        <f>SUM(AW44,AG44,Q44)</f>
        <v>0</v>
      </c>
      <c r="BT44" s="41">
        <f>SUM(AX44,AH44,R44)</f>
        <v>0</v>
      </c>
      <c r="BU44" s="41"/>
      <c r="BV44" s="41">
        <f>SUM(AY44,AI44,S44)</f>
        <v>0</v>
      </c>
      <c r="BW44" s="41"/>
      <c r="BX44" s="42">
        <f>SUM(AZ44,AJ44,T44)</f>
        <v>0</v>
      </c>
      <c r="CC44" s="43"/>
      <c r="CD44" s="43"/>
    </row>
    <row r="45" spans="1:125">
      <c r="CA45" s="22"/>
      <c r="CL45">
        <f>SUM(CL3:CL42)</f>
        <v>0</v>
      </c>
      <c r="CM45" t="e">
        <f>SUM(CM3:CM42)</f>
        <v>#DIV/0!</v>
      </c>
      <c r="CO45" t="e">
        <f t="shared" ref="CO45:DE45" si="117">SUM(CO3:CO42)</f>
        <v>#DIV/0!</v>
      </c>
      <c r="CP45" t="e">
        <f t="shared" si="117"/>
        <v>#DIV/0!</v>
      </c>
      <c r="CQ45" t="e">
        <f t="shared" si="117"/>
        <v>#DIV/0!</v>
      </c>
      <c r="CR45" t="e">
        <f t="shared" si="117"/>
        <v>#DIV/0!</v>
      </c>
      <c r="CS45" t="e">
        <f t="shared" si="117"/>
        <v>#DIV/0!</v>
      </c>
      <c r="CT45" t="e">
        <f t="shared" si="117"/>
        <v>#DIV/0!</v>
      </c>
      <c r="CU45" t="e">
        <f t="shared" si="117"/>
        <v>#DIV/0!</v>
      </c>
      <c r="CV45" t="e">
        <f t="shared" si="117"/>
        <v>#DIV/0!</v>
      </c>
      <c r="CW45" t="e">
        <f t="shared" si="117"/>
        <v>#DIV/0!</v>
      </c>
      <c r="CX45" t="e">
        <f t="shared" si="117"/>
        <v>#DIV/0!</v>
      </c>
      <c r="CY45" t="e">
        <f t="shared" si="117"/>
        <v>#DIV/0!</v>
      </c>
      <c r="CZ45" t="e">
        <f t="shared" si="117"/>
        <v>#DIV/0!</v>
      </c>
      <c r="DA45" t="e">
        <f t="shared" si="117"/>
        <v>#DIV/0!</v>
      </c>
      <c r="DB45" t="e">
        <f t="shared" si="117"/>
        <v>#DIV/0!</v>
      </c>
      <c r="DC45" t="e">
        <f t="shared" si="117"/>
        <v>#DIV/0!</v>
      </c>
      <c r="DD45" t="e">
        <f t="shared" si="117"/>
        <v>#DIV/0!</v>
      </c>
      <c r="DE45" t="e">
        <f t="shared" si="117"/>
        <v>#DIV/0!</v>
      </c>
    </row>
    <row r="46" spans="1:125" ht="16" thickBot="1"/>
    <row r="47" spans="1:125" ht="16" thickBot="1">
      <c r="E47" t="s">
        <v>34</v>
      </c>
      <c r="F47" t="s">
        <v>35</v>
      </c>
      <c r="G47" t="s">
        <v>36</v>
      </c>
      <c r="V47" s="43"/>
      <c r="BC47" s="18" t="s">
        <v>4</v>
      </c>
      <c r="BD47" s="19" t="s">
        <v>5</v>
      </c>
      <c r="BE47" s="19"/>
      <c r="BF47" s="19" t="s">
        <v>6</v>
      </c>
      <c r="BG47" s="19"/>
      <c r="BH47" s="19" t="s">
        <v>7</v>
      </c>
      <c r="BI47" s="19"/>
      <c r="BJ47" s="19" t="s">
        <v>8</v>
      </c>
      <c r="BK47" s="19" t="s">
        <v>9</v>
      </c>
      <c r="BL47" s="19" t="s">
        <v>10</v>
      </c>
      <c r="BM47" s="19" t="s">
        <v>11</v>
      </c>
      <c r="BN47" s="19" t="s">
        <v>12</v>
      </c>
      <c r="BO47" s="19"/>
      <c r="BP47" s="19" t="s">
        <v>13</v>
      </c>
      <c r="BQ47" s="19"/>
      <c r="BR47" s="19" t="s">
        <v>23</v>
      </c>
      <c r="BS47" s="19" t="s">
        <v>15</v>
      </c>
      <c r="BT47" s="19" t="s">
        <v>16</v>
      </c>
      <c r="BU47" s="19"/>
      <c r="BV47" s="19" t="s">
        <v>17</v>
      </c>
      <c r="BW47" s="19"/>
      <c r="BX47" s="21" t="s">
        <v>18</v>
      </c>
      <c r="BY47" s="242" t="s">
        <v>37</v>
      </c>
      <c r="BZ47" s="243"/>
      <c r="CA47" s="243"/>
      <c r="CB47" s="243"/>
      <c r="CC47" s="244"/>
      <c r="CD47" s="234" t="s">
        <v>38</v>
      </c>
      <c r="CE47" s="235"/>
    </row>
    <row r="48" spans="1:125" ht="16" thickBot="1">
      <c r="E48">
        <v>2010</v>
      </c>
      <c r="F48">
        <v>2011</v>
      </c>
      <c r="G48">
        <v>2012</v>
      </c>
      <c r="H48" t="s">
        <v>39</v>
      </c>
      <c r="AZ48" s="229" t="s">
        <v>40</v>
      </c>
      <c r="BA48" s="230"/>
      <c r="BB48" s="230"/>
      <c r="BC48" s="230"/>
      <c r="BD48" s="230"/>
      <c r="BE48" s="230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0"/>
      <c r="BQ48" s="230"/>
      <c r="BR48" s="230"/>
      <c r="BS48" s="230"/>
      <c r="BT48" s="230"/>
      <c r="BU48" s="230"/>
      <c r="BV48" s="230"/>
      <c r="BW48" s="230"/>
      <c r="BX48" s="230"/>
      <c r="BY48" s="232" t="s">
        <v>41</v>
      </c>
      <c r="BZ48" s="233"/>
      <c r="CA48" s="44"/>
      <c r="CB48" s="44"/>
      <c r="CC48" s="45">
        <f>SUM(BC50:BX50)</f>
        <v>0</v>
      </c>
      <c r="CD48" s="46">
        <v>0.8</v>
      </c>
      <c r="CE48" s="47">
        <f>PERCENTILE($CE$1:$CE42,0.8)</f>
        <v>0</v>
      </c>
    </row>
    <row r="49" spans="4:83" ht="16" thickBot="1">
      <c r="D49" t="s">
        <v>42</v>
      </c>
      <c r="E49">
        <f>COUNTIF(E3:E42,"P")</f>
        <v>1</v>
      </c>
      <c r="F49">
        <f>COUNTIF(U3:U42,"P")</f>
        <v>1</v>
      </c>
      <c r="G49">
        <f>COUNTIF(AK3:AK42,"P")</f>
        <v>1</v>
      </c>
      <c r="H49">
        <f>AVERAGE(E49:G49)</f>
        <v>1</v>
      </c>
      <c r="AQ49" s="43"/>
      <c r="AR49" s="43"/>
      <c r="AS49" s="43"/>
      <c r="AT49" s="43"/>
      <c r="AU49" s="43"/>
      <c r="AV49" s="43"/>
      <c r="AW49" s="43"/>
      <c r="AX49" s="43"/>
      <c r="AY49" s="43"/>
      <c r="AZ49" s="1" t="s">
        <v>43</v>
      </c>
      <c r="BA49" s="40"/>
      <c r="BB49" s="48"/>
      <c r="BC49" s="49">
        <f>SUM(BC3:BC42)</f>
        <v>0</v>
      </c>
      <c r="BD49" s="49">
        <f>SUM(BD3:BD42)</f>
        <v>0</v>
      </c>
      <c r="BE49" s="49"/>
      <c r="BF49" s="49">
        <f>SUM(BF3:BF42)</f>
        <v>0</v>
      </c>
      <c r="BG49" s="49"/>
      <c r="BH49" s="49">
        <f>SUM(BH3:BH42)</f>
        <v>0</v>
      </c>
      <c r="BI49" s="49"/>
      <c r="BJ49" s="49">
        <f>SUM(BJ3:BJ42)</f>
        <v>0</v>
      </c>
      <c r="BK49" s="49">
        <f>SUM(BK3:BK42)</f>
        <v>0</v>
      </c>
      <c r="BL49" s="49">
        <f>SUM(BL3:BL42)</f>
        <v>0</v>
      </c>
      <c r="BM49" s="49">
        <f>SUM(BM3:BM42)</f>
        <v>0</v>
      </c>
      <c r="BN49" s="49">
        <f>SUM(BN3:BN42)</f>
        <v>0</v>
      </c>
      <c r="BO49" s="49"/>
      <c r="BP49" s="49">
        <f>SUM(BP3:BP42)</f>
        <v>0</v>
      </c>
      <c r="BQ49" s="49">
        <f>SUM(BQ3:BQ42)</f>
        <v>0</v>
      </c>
      <c r="BR49" s="49">
        <f>SUM(BR3:BR42)</f>
        <v>0</v>
      </c>
      <c r="BS49" s="49">
        <f>SUM(BS3:BS42)</f>
        <v>0</v>
      </c>
      <c r="BT49" s="49">
        <f>SUM(BT3:BT42)</f>
        <v>0</v>
      </c>
      <c r="BU49" s="49"/>
      <c r="BV49" s="49">
        <f>SUM(BV3:BV42)</f>
        <v>0</v>
      </c>
      <c r="BW49" s="49">
        <f>SUM(BW3:BW42)</f>
        <v>0</v>
      </c>
      <c r="BX49" s="49">
        <f>SUM(BX3:BX42)</f>
        <v>0</v>
      </c>
      <c r="BY49" s="211" t="s">
        <v>25</v>
      </c>
      <c r="BZ49" s="212"/>
      <c r="CA49" s="47"/>
      <c r="CB49" s="47"/>
      <c r="CC49" s="50">
        <f>SUM(BC50:BL50)</f>
        <v>0</v>
      </c>
      <c r="CD49" s="46">
        <v>0.75</v>
      </c>
      <c r="CE49" s="47">
        <f>PERCENTILE($CE$1:$CE43,0.75)</f>
        <v>0</v>
      </c>
    </row>
    <row r="50" spans="4:83" ht="16" thickBot="1">
      <c r="D50" t="s">
        <v>44</v>
      </c>
      <c r="E50">
        <f>COUNTIF(E3:E42,"C")</f>
        <v>0</v>
      </c>
      <c r="F50">
        <f>COUNTIF(U3:U42,"C")</f>
        <v>0</v>
      </c>
      <c r="G50">
        <f>COUNTIF(AK3:AK42,"C")</f>
        <v>0</v>
      </c>
      <c r="H50">
        <f>AVERAGE(E50:G50)</f>
        <v>0</v>
      </c>
      <c r="AQ50" s="43"/>
      <c r="AR50" s="43"/>
      <c r="AS50" s="43"/>
      <c r="AT50" s="43"/>
      <c r="AU50" s="43"/>
      <c r="AV50" s="43"/>
      <c r="AW50" s="43"/>
      <c r="AX50" s="43"/>
      <c r="AY50" s="43"/>
      <c r="AZ50" s="1" t="s">
        <v>45</v>
      </c>
      <c r="BA50" s="40"/>
      <c r="BB50" s="48"/>
      <c r="BC50" s="40">
        <f>BC49-BC44</f>
        <v>0</v>
      </c>
      <c r="BD50" s="40">
        <f t="shared" ref="BD50:BX50" si="118">BD49-BD44</f>
        <v>0</v>
      </c>
      <c r="BE50" s="40"/>
      <c r="BF50" s="40">
        <f t="shared" si="118"/>
        <v>0</v>
      </c>
      <c r="BG50" s="40"/>
      <c r="BH50" s="40">
        <f t="shared" si="118"/>
        <v>0</v>
      </c>
      <c r="BI50" s="40"/>
      <c r="BJ50" s="40">
        <f t="shared" si="118"/>
        <v>0</v>
      </c>
      <c r="BK50" s="40">
        <f t="shared" si="118"/>
        <v>0</v>
      </c>
      <c r="BL50" s="40">
        <f t="shared" si="118"/>
        <v>0</v>
      </c>
      <c r="BM50" s="40">
        <f t="shared" si="118"/>
        <v>0</v>
      </c>
      <c r="BN50" s="40">
        <f t="shared" si="118"/>
        <v>0</v>
      </c>
      <c r="BO50" s="40"/>
      <c r="BP50" s="40">
        <f t="shared" si="118"/>
        <v>0</v>
      </c>
      <c r="BQ50" s="40"/>
      <c r="BR50" s="40">
        <f t="shared" si="118"/>
        <v>0</v>
      </c>
      <c r="BS50" s="40">
        <f t="shared" si="118"/>
        <v>0</v>
      </c>
      <c r="BT50" s="40">
        <f t="shared" si="118"/>
        <v>0</v>
      </c>
      <c r="BU50" s="40"/>
      <c r="BV50" s="40">
        <f t="shared" si="118"/>
        <v>0</v>
      </c>
      <c r="BW50" s="40"/>
      <c r="BX50" s="40">
        <f t="shared" si="118"/>
        <v>0</v>
      </c>
      <c r="BY50" s="211" t="s">
        <v>46</v>
      </c>
      <c r="BZ50" s="212"/>
      <c r="CA50" s="47"/>
      <c r="CB50" s="47"/>
      <c r="CC50" s="50">
        <f>SUM(BM50:BR50)</f>
        <v>0</v>
      </c>
      <c r="CD50" s="46">
        <v>0.7</v>
      </c>
      <c r="CE50" s="47">
        <f>PERCENTILE($CE$1:$CE42,0.7)</f>
        <v>0</v>
      </c>
    </row>
    <row r="51" spans="4:83" ht="16" thickBot="1">
      <c r="D51" t="s">
        <v>47</v>
      </c>
      <c r="E51">
        <f>COUNTIF(E3:E42,"V")</f>
        <v>0</v>
      </c>
      <c r="F51">
        <f>COUNTIF(U3:U42,"V")</f>
        <v>0</v>
      </c>
      <c r="G51">
        <f>COUNTIF(AK3:AK42,"V")</f>
        <v>0</v>
      </c>
      <c r="H51">
        <f>AVERAGE(E51:G51)</f>
        <v>0</v>
      </c>
      <c r="AQ51" s="43"/>
      <c r="AR51" s="43"/>
      <c r="AS51" s="43"/>
      <c r="AT51" s="43"/>
      <c r="AU51" s="43"/>
      <c r="AV51" s="43"/>
      <c r="AW51" s="43"/>
      <c r="AX51" s="43"/>
      <c r="AY51" s="43"/>
      <c r="AZ51" s="1" t="s">
        <v>48</v>
      </c>
      <c r="BA51" s="40"/>
      <c r="BB51" s="48"/>
      <c r="BC51" s="48">
        <f>BC50*100</f>
        <v>0</v>
      </c>
      <c r="BD51" s="6">
        <f>BD50*80</f>
        <v>0</v>
      </c>
      <c r="BE51" s="6"/>
      <c r="BF51" s="6">
        <f>BF50*60</f>
        <v>0</v>
      </c>
      <c r="BG51" s="6"/>
      <c r="BH51" s="6">
        <f>BH50*40</f>
        <v>0</v>
      </c>
      <c r="BI51" s="6"/>
      <c r="BJ51" s="6">
        <f>BJ50*20</f>
        <v>0</v>
      </c>
      <c r="BK51" s="6">
        <f>BK50*10</f>
        <v>0</v>
      </c>
      <c r="BL51" s="6">
        <f>BL50*5</f>
        <v>0</v>
      </c>
      <c r="BM51" s="6">
        <f>BM50*200</f>
        <v>0</v>
      </c>
      <c r="BN51" s="6">
        <f>BN50*100</f>
        <v>0</v>
      </c>
      <c r="BO51" s="6"/>
      <c r="BP51" s="6">
        <f>BP50*50</f>
        <v>0</v>
      </c>
      <c r="BQ51" s="6"/>
      <c r="BR51" s="6">
        <f>BR50*25</f>
        <v>0</v>
      </c>
      <c r="BS51" s="6">
        <f>BS50*100</f>
        <v>0</v>
      </c>
      <c r="BT51" s="6">
        <f>BT50*50</f>
        <v>0</v>
      </c>
      <c r="BU51" s="6"/>
      <c r="BV51" s="6">
        <f>BV50*25</f>
        <v>0</v>
      </c>
      <c r="BW51" s="6"/>
      <c r="BX51" s="1">
        <f>BX50*10</f>
        <v>0</v>
      </c>
      <c r="BY51" s="213" t="s">
        <v>49</v>
      </c>
      <c r="BZ51" s="214"/>
      <c r="CA51" s="51"/>
      <c r="CB51" s="51"/>
      <c r="CC51" s="52">
        <f>SUM(BS50:BX50)</f>
        <v>0</v>
      </c>
      <c r="CD51" s="46">
        <v>0.6</v>
      </c>
      <c r="CE51" s="47">
        <f>PERCENTILE($CE$1:$CE42,0.6)</f>
        <v>0</v>
      </c>
    </row>
    <row r="52" spans="4:83" ht="16" thickBot="1">
      <c r="D52" t="s">
        <v>30</v>
      </c>
      <c r="E52">
        <f>SUM(E49:E51)</f>
        <v>1</v>
      </c>
      <c r="F52">
        <f>SUM(F49:F51)</f>
        <v>1</v>
      </c>
      <c r="H52">
        <f>AVERAGE(E52:G52)</f>
        <v>1</v>
      </c>
      <c r="AZ52" s="53" t="s">
        <v>50</v>
      </c>
      <c r="BA52" s="147"/>
      <c r="BB52" s="54"/>
      <c r="BC52" s="48">
        <f>SUM(BC51:BX51)</f>
        <v>0</v>
      </c>
      <c r="BD52" s="55">
        <f>BC52/BB44</f>
        <v>0</v>
      </c>
      <c r="BE52" s="56"/>
      <c r="BY52" s="224" t="s">
        <v>48</v>
      </c>
      <c r="BZ52" s="57" t="s">
        <v>51</v>
      </c>
      <c r="CA52" s="44"/>
      <c r="CB52" s="44"/>
      <c r="CC52" s="58">
        <f>AVERAGE(CE3:CE42)</f>
        <v>0</v>
      </c>
      <c r="CD52" s="46">
        <v>0.5</v>
      </c>
      <c r="CE52" s="47">
        <f>PERCENTILE($CE$1:$CE42,0.5)</f>
        <v>0</v>
      </c>
    </row>
    <row r="53" spans="4:83" ht="16" thickBot="1">
      <c r="AZ53" s="7"/>
      <c r="BA53" s="8"/>
      <c r="BB53" s="9"/>
      <c r="BC53" s="6">
        <f>(SUM($BB$3:$BB$42))*($CG$2/3)</f>
        <v>220</v>
      </c>
      <c r="BD53" s="227" t="str">
        <f>IF(BC52&gt;BC53,"ATINGE CONCEITO 3","NAO")</f>
        <v>NAO</v>
      </c>
      <c r="BE53" s="228"/>
      <c r="BF53" s="228"/>
      <c r="BG53" s="228"/>
      <c r="BH53" s="228"/>
      <c r="BI53" s="228"/>
      <c r="BJ53" s="228"/>
      <c r="BY53" s="225"/>
      <c r="BZ53" s="60" t="s">
        <v>52</v>
      </c>
      <c r="CA53" s="47"/>
      <c r="CB53" s="47"/>
      <c r="CC53" s="50">
        <f>QUARTILE(CE3:CE42,1)</f>
        <v>0</v>
      </c>
      <c r="CD53" s="46">
        <v>0.4</v>
      </c>
      <c r="CE53" s="47">
        <f>PERCENTILE($CE$1:$CE42,0.4)</f>
        <v>0</v>
      </c>
    </row>
    <row r="54" spans="4:83" ht="16" thickBot="1">
      <c r="AZ54" s="61" t="s">
        <v>53</v>
      </c>
      <c r="BA54" s="43"/>
      <c r="BB54" s="62"/>
      <c r="BC54" s="6">
        <f>(SUM($BB$3:$BB$42))*($CI$2/3)</f>
        <v>280</v>
      </c>
      <c r="BD54" s="227" t="str">
        <f>IF(BC52&gt;=BC54,"ATINGE CONCEITO 4","NAO")</f>
        <v>NAO</v>
      </c>
      <c r="BE54" s="228"/>
      <c r="BF54" s="228"/>
      <c r="BG54" s="228"/>
      <c r="BH54" s="228"/>
      <c r="BI54" s="228"/>
      <c r="BJ54" s="228"/>
      <c r="BY54" s="225"/>
      <c r="BZ54" s="60" t="s">
        <v>54</v>
      </c>
      <c r="CA54" s="47"/>
      <c r="CB54" s="47"/>
      <c r="CC54" s="63">
        <f>MEDIAN(CE3:CE42)</f>
        <v>0</v>
      </c>
      <c r="CD54" s="46">
        <v>0.35</v>
      </c>
      <c r="CE54" s="47">
        <f>PERCENTILE($CE$1:$CE20,0.35)</f>
        <v>0</v>
      </c>
    </row>
    <row r="55" spans="4:83" ht="16" thickBot="1">
      <c r="AZ55" s="53"/>
      <c r="BA55" s="147"/>
      <c r="BB55" s="54"/>
      <c r="BC55" s="6">
        <f>(SUM($BB$3:$BB$42))*($CK$2/3)</f>
        <v>400</v>
      </c>
      <c r="BD55" s="227" t="str">
        <f>IF(BC52&gt;=BC55,"ATINGE CONCEITO 5","NAO")</f>
        <v>NAO</v>
      </c>
      <c r="BE55" s="228"/>
      <c r="BF55" s="228"/>
      <c r="BG55" s="228"/>
      <c r="BH55" s="228"/>
      <c r="BI55" s="228"/>
      <c r="BJ55" s="228"/>
      <c r="BY55" s="225"/>
      <c r="BZ55" s="60" t="s">
        <v>55</v>
      </c>
      <c r="CA55" s="47"/>
      <c r="CB55" s="47"/>
      <c r="CC55" s="50">
        <f>QUARTILE(CE3:CE42,3)</f>
        <v>0</v>
      </c>
      <c r="CD55" s="46">
        <v>0.3</v>
      </c>
      <c r="CE55" s="47">
        <f>PERCENTILE($CE$1:$CE42,0.3)</f>
        <v>0</v>
      </c>
    </row>
    <row r="56" spans="4:83" ht="16" thickBot="1">
      <c r="BY56" s="226"/>
      <c r="BZ56" s="64" t="s">
        <v>56</v>
      </c>
      <c r="CA56" s="51"/>
      <c r="CB56" s="51"/>
      <c r="CC56" s="52">
        <f>QUARTILE(CE3:CE42,4)</f>
        <v>0</v>
      </c>
    </row>
    <row r="57" spans="4:83" ht="16" thickBot="1"/>
    <row r="58" spans="4:83" ht="16" thickBot="1">
      <c r="AZ58" s="229" t="s">
        <v>57</v>
      </c>
      <c r="BA58" s="230"/>
      <c r="BB58" s="230"/>
      <c r="BC58" s="230"/>
      <c r="BD58" s="230"/>
      <c r="BE58" s="230"/>
      <c r="BF58" s="230"/>
      <c r="BG58" s="230"/>
      <c r="BH58" s="230"/>
      <c r="BI58" s="230"/>
      <c r="BJ58" s="230"/>
      <c r="BK58" s="230"/>
      <c r="BL58" s="230"/>
      <c r="BM58" s="230"/>
      <c r="BN58" s="230"/>
      <c r="BO58" s="230"/>
      <c r="BP58" s="230"/>
      <c r="BQ58" s="230"/>
      <c r="BR58" s="230"/>
      <c r="BS58" s="230"/>
      <c r="BT58" s="230"/>
      <c r="BU58" s="230"/>
      <c r="BV58" s="230"/>
      <c r="BW58" s="230"/>
      <c r="BX58" s="231"/>
    </row>
    <row r="59" spans="4:83" ht="16" thickBot="1">
      <c r="AZ59" s="65"/>
      <c r="BA59" s="148"/>
      <c r="BB59" s="48"/>
      <c r="BC59" s="1" t="s">
        <v>58</v>
      </c>
      <c r="BD59" s="40"/>
      <c r="BE59" s="40"/>
      <c r="BF59" s="40" t="s">
        <v>59</v>
      </c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8"/>
    </row>
    <row r="60" spans="4:83" ht="16" thickBot="1">
      <c r="AZ60" s="1" t="s">
        <v>60</v>
      </c>
      <c r="BA60" s="40"/>
      <c r="BB60" s="48"/>
      <c r="BC60" s="215">
        <f>BB44-COUNTIF(CG3:CG42,"=NAO")</f>
        <v>0</v>
      </c>
      <c r="BD60" s="217"/>
      <c r="BE60" s="66"/>
      <c r="BF60" s="215">
        <f>(BC60/H49)*100</f>
        <v>0</v>
      </c>
      <c r="BG60" s="216"/>
      <c r="BH60" s="217"/>
      <c r="BI60" s="67"/>
      <c r="BJ60" s="40" t="str">
        <f>IF(BF60&gt;=80,"ATINGEM CONCEITO 3","NAO")</f>
        <v>NAO</v>
      </c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8"/>
    </row>
    <row r="61" spans="4:83" ht="16" thickBot="1">
      <c r="AZ61" s="1" t="s">
        <v>61</v>
      </c>
      <c r="BA61" s="40"/>
      <c r="BB61" s="48"/>
      <c r="BC61" s="215">
        <f>BB44-COUNTIF(CI3:CI42,"=NAO")</f>
        <v>0</v>
      </c>
      <c r="BD61" s="217"/>
      <c r="BE61" s="66"/>
      <c r="BF61" s="215">
        <f>(BC61/H49)*100</f>
        <v>0</v>
      </c>
      <c r="BG61" s="216"/>
      <c r="BH61" s="217"/>
      <c r="BI61" s="67"/>
      <c r="BJ61" s="40" t="str">
        <f>IF(BF61&gt;=80," ATINGEM CONCEITO 4","NAO")</f>
        <v>NAO</v>
      </c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8"/>
    </row>
    <row r="62" spans="4:83" ht="16" thickBot="1">
      <c r="AZ62" s="221" t="s">
        <v>62</v>
      </c>
      <c r="BA62" s="222"/>
      <c r="BB62" s="223"/>
      <c r="BC62" s="215">
        <f>BB44-COUNTIF(CK3:CK42,"=NAO")</f>
        <v>0</v>
      </c>
      <c r="BD62" s="217"/>
      <c r="BE62" s="66"/>
      <c r="BF62" s="215">
        <f>(BC62/H49)*100</f>
        <v>0</v>
      </c>
      <c r="BG62" s="216"/>
      <c r="BH62" s="217"/>
      <c r="BI62" s="67"/>
      <c r="BJ62" s="40" t="str">
        <f>IF(BF62&gt;=80,"ATINGEM CONCEITO 5","NAO")</f>
        <v>NAO</v>
      </c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8"/>
    </row>
    <row r="64" spans="4:83" ht="16" thickBot="1"/>
    <row r="65" spans="51:76" ht="16" thickBot="1">
      <c r="AZ65" s="218" t="s">
        <v>63</v>
      </c>
      <c r="BA65" s="219"/>
      <c r="BB65" s="219"/>
      <c r="BC65" s="219"/>
      <c r="BD65" s="219"/>
      <c r="BE65" s="219"/>
      <c r="BF65" s="219"/>
      <c r="BG65" s="219"/>
      <c r="BH65" s="219"/>
      <c r="BI65" s="219"/>
      <c r="BJ65" s="219"/>
      <c r="BK65" s="219"/>
      <c r="BL65" s="219"/>
      <c r="BM65" s="219"/>
      <c r="BN65" s="219"/>
      <c r="BO65" s="219"/>
      <c r="BP65" s="219"/>
      <c r="BQ65" s="219"/>
      <c r="BR65" s="219"/>
      <c r="BS65" s="219"/>
      <c r="BT65" s="219"/>
      <c r="BU65" s="219"/>
      <c r="BV65" s="219"/>
      <c r="BW65" s="219"/>
      <c r="BX65" s="220"/>
    </row>
    <row r="66" spans="51:76" ht="16" thickBot="1">
      <c r="AZ66" t="s">
        <v>39</v>
      </c>
      <c r="BB66">
        <f>BB44</f>
        <v>1</v>
      </c>
      <c r="BC66" s="68" t="s">
        <v>4</v>
      </c>
      <c r="BD66" s="69" t="s">
        <v>5</v>
      </c>
      <c r="BE66" s="69"/>
      <c r="BF66" s="69" t="s">
        <v>6</v>
      </c>
      <c r="BG66" s="69"/>
      <c r="BH66" s="69" t="s">
        <v>7</v>
      </c>
      <c r="BI66" s="69"/>
      <c r="BJ66" s="69" t="s">
        <v>8</v>
      </c>
      <c r="BK66" s="69" t="s">
        <v>9</v>
      </c>
      <c r="BL66" s="69" t="s">
        <v>10</v>
      </c>
      <c r="BM66" s="69" t="s">
        <v>11</v>
      </c>
      <c r="BN66" s="69" t="s">
        <v>12</v>
      </c>
      <c r="BO66" s="69"/>
      <c r="BP66" s="69" t="s">
        <v>13</v>
      </c>
      <c r="BQ66" s="69"/>
      <c r="BR66" s="69" t="s">
        <v>23</v>
      </c>
      <c r="BS66" s="69" t="s">
        <v>15</v>
      </c>
      <c r="BT66" s="69" t="s">
        <v>16</v>
      </c>
      <c r="BU66" s="69"/>
      <c r="BV66" s="69" t="s">
        <v>17</v>
      </c>
      <c r="BW66" s="69"/>
      <c r="BX66" s="70" t="s">
        <v>18</v>
      </c>
    </row>
    <row r="67" spans="51:76">
      <c r="AZ67" t="s">
        <v>64</v>
      </c>
      <c r="BC67">
        <f>COUNTIF(BC3:BC42,"&gt;0")</f>
        <v>0</v>
      </c>
      <c r="BD67">
        <f>COUNTIF(BD3:BD42,"&gt;0")</f>
        <v>0</v>
      </c>
      <c r="BF67">
        <f>COUNTIF(BF3:BF42,"&gt;0")</f>
        <v>0</v>
      </c>
      <c r="BH67">
        <f>COUNTIF(BH3:BH42,"&gt;0")</f>
        <v>0</v>
      </c>
      <c r="BJ67">
        <f t="shared" ref="BJ67:BX67" si="119">COUNTIF(BJ3:BJ42,"&gt;0")</f>
        <v>0</v>
      </c>
      <c r="BK67">
        <f t="shared" si="119"/>
        <v>0</v>
      </c>
      <c r="BL67">
        <f t="shared" si="119"/>
        <v>0</v>
      </c>
      <c r="BM67">
        <f t="shared" si="119"/>
        <v>0</v>
      </c>
      <c r="BN67">
        <f t="shared" si="119"/>
        <v>0</v>
      </c>
      <c r="BO67">
        <f t="shared" si="119"/>
        <v>0</v>
      </c>
      <c r="BP67">
        <f t="shared" si="119"/>
        <v>0</v>
      </c>
      <c r="BQ67">
        <f t="shared" si="119"/>
        <v>0</v>
      </c>
      <c r="BR67">
        <f t="shared" si="119"/>
        <v>0</v>
      </c>
      <c r="BS67">
        <f t="shared" si="119"/>
        <v>0</v>
      </c>
      <c r="BT67">
        <f t="shared" si="119"/>
        <v>0</v>
      </c>
      <c r="BU67">
        <f t="shared" si="119"/>
        <v>0</v>
      </c>
      <c r="BV67">
        <f t="shared" si="119"/>
        <v>0</v>
      </c>
      <c r="BW67">
        <f t="shared" si="119"/>
        <v>0</v>
      </c>
      <c r="BX67">
        <f t="shared" si="119"/>
        <v>0</v>
      </c>
    </row>
    <row r="68" spans="51:76">
      <c r="AZ68" t="s">
        <v>65</v>
      </c>
      <c r="BC68" s="71">
        <f>BC67/$BB$66*100</f>
        <v>0</v>
      </c>
      <c r="BD68" s="71">
        <f t="shared" ref="BD68:BX68" si="120">BD67/$BB$66*100</f>
        <v>0</v>
      </c>
      <c r="BE68" s="71"/>
      <c r="BF68" s="71">
        <f t="shared" si="120"/>
        <v>0</v>
      </c>
      <c r="BG68" s="71"/>
      <c r="BH68" s="71">
        <f t="shared" si="120"/>
        <v>0</v>
      </c>
      <c r="BI68" s="71"/>
      <c r="BJ68" s="71">
        <f t="shared" si="120"/>
        <v>0</v>
      </c>
      <c r="BK68" s="71">
        <f t="shared" si="120"/>
        <v>0</v>
      </c>
      <c r="BL68" s="71">
        <f t="shared" si="120"/>
        <v>0</v>
      </c>
      <c r="BM68" s="71">
        <f t="shared" si="120"/>
        <v>0</v>
      </c>
      <c r="BN68" s="71">
        <f t="shared" si="120"/>
        <v>0</v>
      </c>
      <c r="BO68" s="71">
        <f t="shared" si="120"/>
        <v>0</v>
      </c>
      <c r="BP68" s="71">
        <f t="shared" si="120"/>
        <v>0</v>
      </c>
      <c r="BQ68" s="71">
        <f t="shared" si="120"/>
        <v>0</v>
      </c>
      <c r="BR68" s="71">
        <f t="shared" si="120"/>
        <v>0</v>
      </c>
      <c r="BS68" s="71">
        <f t="shared" si="120"/>
        <v>0</v>
      </c>
      <c r="BT68" s="71">
        <f t="shared" si="120"/>
        <v>0</v>
      </c>
      <c r="BU68" s="71">
        <f t="shared" si="120"/>
        <v>0</v>
      </c>
      <c r="BV68" s="71">
        <f t="shared" si="120"/>
        <v>0</v>
      </c>
      <c r="BW68" s="71">
        <f t="shared" si="120"/>
        <v>0</v>
      </c>
      <c r="BX68" s="71">
        <f t="shared" si="120"/>
        <v>0</v>
      </c>
    </row>
    <row r="70" spans="51:76" ht="16" thickBot="1">
      <c r="BC70" t="s">
        <v>25</v>
      </c>
      <c r="BM70" t="s">
        <v>46</v>
      </c>
      <c r="BS70" t="s">
        <v>49</v>
      </c>
      <c r="BU70" s="74"/>
    </row>
    <row r="71" spans="51:76" ht="16" thickBot="1">
      <c r="AY71" t="s">
        <v>84</v>
      </c>
      <c r="AZ71" t="s">
        <v>19</v>
      </c>
      <c r="BC71" s="72">
        <f>COUNTIF(BE3:BE42,"&gt;0")/$BB$66*100</f>
        <v>0</v>
      </c>
      <c r="BD71" s="73"/>
      <c r="BE71" s="74"/>
      <c r="BL71" t="s">
        <v>22</v>
      </c>
      <c r="BM71" s="72">
        <f>COUNTIF(BO3:BO42,"&gt;0")/$BB$66*100</f>
        <v>0</v>
      </c>
      <c r="BN71" s="73"/>
      <c r="BO71" s="74"/>
      <c r="BR71" t="s">
        <v>24</v>
      </c>
      <c r="BS71" s="72">
        <f>COUNTIF(BU3:BU42,"&gt;0")/$BB$66*100</f>
        <v>0</v>
      </c>
      <c r="BT71" s="73"/>
    </row>
    <row r="72" spans="51:76" ht="16" thickBot="1">
      <c r="AZ72" t="s">
        <v>20</v>
      </c>
      <c r="BC72" s="75">
        <f>COUNTIF(BG3:BG134,"&gt;0")/$BB$66*100</f>
        <v>0</v>
      </c>
      <c r="BD72" s="76"/>
      <c r="BE72" s="76"/>
      <c r="BF72" s="77"/>
      <c r="BG72" s="74"/>
    </row>
    <row r="73" spans="51:76" ht="16" thickBot="1">
      <c r="AZ73" t="s">
        <v>66</v>
      </c>
      <c r="BC73" s="72">
        <f>COUNTIF(BI3:BI42,"&gt;0")/$BB$66*100</f>
        <v>0</v>
      </c>
      <c r="BD73" s="78"/>
      <c r="BE73" s="78"/>
      <c r="BF73" s="78"/>
      <c r="BG73" s="78"/>
      <c r="BH73" s="73"/>
      <c r="BI73" s="43"/>
    </row>
    <row r="74" spans="51:76" ht="16" thickBot="1"/>
    <row r="75" spans="51:76" ht="16" thickBot="1">
      <c r="AY75" t="s">
        <v>67</v>
      </c>
      <c r="AZ75" t="s">
        <v>19</v>
      </c>
      <c r="BC75" s="72">
        <f>COUNTIF(BE3:BE42,"&gt;1")/$BB$66*100</f>
        <v>0</v>
      </c>
      <c r="BD75" s="73"/>
    </row>
    <row r="76" spans="51:76">
      <c r="AZ76" t="s">
        <v>20</v>
      </c>
    </row>
    <row r="77" spans="51:76">
      <c r="AZ77" t="s">
        <v>66</v>
      </c>
    </row>
  </sheetData>
  <mergeCells count="25">
    <mergeCell ref="AZ48:BX48"/>
    <mergeCell ref="BY48:BZ48"/>
    <mergeCell ref="CD47:CE47"/>
    <mergeCell ref="F1:T1"/>
    <mergeCell ref="V1:AJ1"/>
    <mergeCell ref="AL1:AZ1"/>
    <mergeCell ref="BC1:BX1"/>
    <mergeCell ref="BY47:CC47"/>
    <mergeCell ref="BA1:BA42"/>
    <mergeCell ref="BY49:BZ49"/>
    <mergeCell ref="BY50:BZ50"/>
    <mergeCell ref="BY51:BZ51"/>
    <mergeCell ref="BF61:BH61"/>
    <mergeCell ref="AZ65:BX65"/>
    <mergeCell ref="AZ62:BB62"/>
    <mergeCell ref="BC62:BD62"/>
    <mergeCell ref="BF62:BH62"/>
    <mergeCell ref="BC60:BD60"/>
    <mergeCell ref="BF60:BH60"/>
    <mergeCell ref="BC61:BD61"/>
    <mergeCell ref="BY52:BY56"/>
    <mergeCell ref="BD53:BJ53"/>
    <mergeCell ref="BD54:BJ54"/>
    <mergeCell ref="BD55:BJ55"/>
    <mergeCell ref="AZ58:BX58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46"/>
  <sheetViews>
    <sheetView zoomScale="150" zoomScaleNormal="150" zoomScalePageLayoutView="150" workbookViewId="0"/>
  </sheetViews>
  <sheetFormatPr baseColWidth="10" defaultRowHeight="15" x14ac:dyDescent="0"/>
  <cols>
    <col min="1" max="1" width="7.6640625" customWidth="1"/>
    <col min="2" max="2" width="9.83203125" customWidth="1"/>
    <col min="3" max="3" width="5.83203125" customWidth="1"/>
    <col min="4" max="4" width="3.33203125" customWidth="1"/>
    <col min="5" max="5" width="19.5" customWidth="1"/>
    <col min="6" max="6" width="5.1640625" bestFit="1" customWidth="1"/>
    <col min="7" max="7" width="4.33203125" bestFit="1" customWidth="1"/>
    <col min="8" max="8" width="4.83203125" customWidth="1"/>
    <col min="9" max="9" width="5.83203125" bestFit="1" customWidth="1"/>
    <col min="10" max="10" width="9.1640625" bestFit="1" customWidth="1"/>
    <col min="11" max="11" width="8.33203125" bestFit="1" customWidth="1"/>
    <col min="12" max="12" width="5.1640625" bestFit="1" customWidth="1"/>
    <col min="13" max="13" width="8.6640625" bestFit="1" customWidth="1"/>
    <col min="14" max="14" width="7.83203125" bestFit="1" customWidth="1"/>
    <col min="15" max="15" width="8.5" customWidth="1"/>
    <col min="16" max="16" width="7.83203125" customWidth="1"/>
    <col min="17" max="17" width="10.33203125" bestFit="1" customWidth="1"/>
    <col min="18" max="18" width="8.83203125" customWidth="1"/>
    <col min="19" max="19" width="6.6640625" bestFit="1" customWidth="1"/>
    <col min="20" max="20" width="9.33203125" customWidth="1"/>
    <col min="21" max="21" width="11.33203125" customWidth="1"/>
    <col min="22" max="22" width="7.33203125" bestFit="1" customWidth="1"/>
    <col min="23" max="23" width="5.83203125" bestFit="1" customWidth="1"/>
    <col min="24" max="24" width="6" bestFit="1" customWidth="1"/>
    <col min="25" max="25" width="8.83203125" bestFit="1" customWidth="1"/>
    <col min="26" max="26" width="5.1640625" bestFit="1" customWidth="1"/>
    <col min="27" max="27" width="5" customWidth="1"/>
    <col min="28" max="28" width="3.6640625" customWidth="1"/>
    <col min="29" max="29" width="5.83203125" bestFit="1" customWidth="1"/>
    <col min="30" max="30" width="9.1640625" bestFit="1" customWidth="1"/>
    <col min="31" max="31" width="8.33203125" bestFit="1" customWidth="1"/>
    <col min="32" max="32" width="5.1640625" bestFit="1" customWidth="1"/>
    <col min="33" max="33" width="8.6640625" bestFit="1" customWidth="1"/>
    <col min="34" max="34" width="7.83203125" bestFit="1" customWidth="1"/>
    <col min="35" max="36" width="7.83203125" customWidth="1"/>
    <col min="37" max="37" width="10.33203125" bestFit="1" customWidth="1"/>
    <col min="38" max="38" width="8.83203125" bestFit="1" customWidth="1"/>
    <col min="39" max="39" width="6.6640625" bestFit="1" customWidth="1"/>
    <col min="40" max="40" width="8.5" bestFit="1" customWidth="1"/>
    <col min="41" max="41" width="12.1640625" customWidth="1"/>
    <col min="42" max="42" width="7.33203125" bestFit="1" customWidth="1"/>
    <col min="43" max="43" width="5.83203125" bestFit="1" customWidth="1"/>
    <col min="44" max="44" width="6" bestFit="1" customWidth="1"/>
    <col min="45" max="45" width="8.83203125" bestFit="1" customWidth="1"/>
    <col min="46" max="46" width="5.1640625" bestFit="1" customWidth="1"/>
    <col min="47" max="47" width="4.33203125" bestFit="1" customWidth="1"/>
    <col min="48" max="48" width="4.1640625" customWidth="1"/>
    <col min="49" max="49" width="5.83203125" bestFit="1" customWidth="1"/>
    <col min="50" max="50" width="9.1640625" bestFit="1" customWidth="1"/>
    <col min="51" max="51" width="8.33203125" bestFit="1" customWidth="1"/>
    <col min="52" max="52" width="5.1640625" bestFit="1" customWidth="1"/>
    <col min="53" max="53" width="8.6640625" bestFit="1" customWidth="1"/>
    <col min="54" max="54" width="7.83203125" bestFit="1" customWidth="1"/>
    <col min="55" max="56" width="7.83203125" customWidth="1"/>
    <col min="57" max="57" width="10.33203125" bestFit="1" customWidth="1"/>
    <col min="58" max="58" width="9.1640625" customWidth="1"/>
    <col min="59" max="59" width="6.6640625" bestFit="1" customWidth="1"/>
    <col min="60" max="60" width="8.5" bestFit="1" customWidth="1"/>
    <col min="61" max="61" width="11.33203125" customWidth="1"/>
    <col min="62" max="62" width="7.33203125" bestFit="1" customWidth="1"/>
    <col min="63" max="63" width="5.83203125" bestFit="1" customWidth="1"/>
    <col min="64" max="64" width="6" bestFit="1" customWidth="1"/>
    <col min="65" max="65" width="9.5" customWidth="1"/>
    <col min="66" max="66" width="6.33203125" customWidth="1"/>
    <col min="67" max="67" width="5.1640625" bestFit="1" customWidth="1"/>
    <col min="68" max="68" width="6.83203125" customWidth="1"/>
    <col min="69" max="69" width="6.1640625" customWidth="1"/>
    <col min="70" max="70" width="7.5" customWidth="1"/>
    <col min="71" max="72" width="9.6640625" customWidth="1"/>
    <col min="73" max="73" width="8" customWidth="1"/>
    <col min="74" max="74" width="8.6640625" customWidth="1"/>
    <col min="75" max="77" width="8.83203125" customWidth="1"/>
    <col min="78" max="78" width="10.33203125" customWidth="1"/>
    <col min="79" max="79" width="9.33203125" customWidth="1"/>
    <col min="80" max="80" width="7" customWidth="1"/>
    <col min="81" max="81" width="9.33203125" customWidth="1"/>
    <col min="82" max="82" width="11" customWidth="1"/>
    <col min="83" max="83" width="7.83203125" customWidth="1"/>
    <col min="84" max="84" width="5.83203125" bestFit="1" customWidth="1"/>
    <col min="85" max="85" width="6" bestFit="1" customWidth="1"/>
    <col min="86" max="86" width="8.83203125" customWidth="1"/>
    <col min="87" max="87" width="6" bestFit="1" customWidth="1"/>
    <col min="88" max="88" width="6" customWidth="1"/>
    <col min="89" max="90" width="4.5" customWidth="1"/>
    <col min="91" max="93" width="6.1640625" customWidth="1"/>
    <col min="94" max="94" width="6" bestFit="1" customWidth="1"/>
    <col min="95" max="97" width="6" customWidth="1"/>
    <col min="98" max="98" width="8.83203125" bestFit="1" customWidth="1"/>
    <col min="99" max="102" width="8.83203125" customWidth="1"/>
    <col min="103" max="103" width="3.1640625" customWidth="1"/>
    <col min="104" max="104" width="5" customWidth="1"/>
    <col min="105" max="105" width="4.33203125" customWidth="1"/>
    <col min="106" max="106" width="2.83203125" customWidth="1"/>
    <col min="107" max="107" width="6" bestFit="1" customWidth="1"/>
    <col min="108" max="108" width="4.83203125" customWidth="1"/>
    <col min="109" max="109" width="9.5" customWidth="1"/>
    <col min="110" max="110" width="7.6640625" bestFit="1" customWidth="1"/>
    <col min="111" max="111" width="7.83203125" customWidth="1"/>
    <col min="112" max="112" width="10.83203125" bestFit="1" customWidth="1"/>
    <col min="113" max="113" width="9.83203125" bestFit="1" customWidth="1"/>
    <col min="114" max="114" width="10" bestFit="1" customWidth="1"/>
    <col min="115" max="115" width="11.1640625" bestFit="1" customWidth="1"/>
    <col min="116" max="116" width="8.83203125" customWidth="1"/>
    <col min="117" max="117" width="12.5" customWidth="1"/>
    <col min="118" max="118" width="6.6640625" customWidth="1"/>
    <col min="119" max="119" width="5.33203125" customWidth="1"/>
    <col min="120" max="120" width="5" customWidth="1"/>
    <col min="121" max="121" width="6" customWidth="1"/>
    <col min="122" max="122" width="9" customWidth="1"/>
    <col min="123" max="123" width="9.5" customWidth="1"/>
    <col min="125" max="125" width="9.6640625" customWidth="1"/>
    <col min="126" max="126" width="13.6640625" bestFit="1" customWidth="1"/>
    <col min="127" max="127" width="16.1640625" bestFit="1" customWidth="1"/>
    <col min="128" max="128" width="8.83203125" bestFit="1" customWidth="1"/>
    <col min="129" max="129" width="9" customWidth="1"/>
    <col min="130" max="130" width="8" customWidth="1"/>
    <col min="131" max="131" width="8.33203125" customWidth="1"/>
    <col min="132" max="132" width="11.1640625" customWidth="1"/>
    <col min="133" max="133" width="8.33203125" customWidth="1"/>
    <col min="134" max="134" width="8.5" customWidth="1"/>
    <col min="135" max="135" width="10" customWidth="1"/>
    <col min="136" max="136" width="8.1640625" customWidth="1"/>
    <col min="137" max="137" width="9.5" customWidth="1"/>
    <col min="138" max="138" width="8.6640625" customWidth="1"/>
  </cols>
  <sheetData>
    <row r="1" spans="1:102" ht="20" customHeight="1" thickBot="1">
      <c r="F1" s="1"/>
      <c r="G1" s="236">
        <v>2010</v>
      </c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"/>
      <c r="AA1" s="259">
        <v>2011</v>
      </c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U1" s="236">
        <v>2012</v>
      </c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  <c r="BH1" s="236"/>
      <c r="BI1" s="236"/>
      <c r="BJ1" s="236"/>
      <c r="BK1" s="236"/>
      <c r="BL1" s="236"/>
      <c r="BM1" s="236"/>
      <c r="BN1" s="252" t="s">
        <v>135</v>
      </c>
      <c r="BO1" s="59"/>
    </row>
    <row r="2" spans="1:102" ht="19" customHeight="1" thickBot="1">
      <c r="F2" s="257" t="s">
        <v>74</v>
      </c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66"/>
      <c r="AA2" s="256" t="s">
        <v>74</v>
      </c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U2" s="256" t="s">
        <v>74</v>
      </c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3"/>
      <c r="BO2" s="188"/>
      <c r="BP2" s="255" t="s">
        <v>74</v>
      </c>
      <c r="BQ2" s="255"/>
      <c r="BR2" s="255"/>
      <c r="BS2" s="255"/>
      <c r="BT2" s="255"/>
      <c r="BU2" s="255"/>
      <c r="BV2" s="255"/>
      <c r="BW2" s="255"/>
      <c r="BX2" s="255"/>
      <c r="BY2" s="255"/>
      <c r="BZ2" s="255"/>
      <c r="CA2" s="255"/>
      <c r="CB2" s="255"/>
      <c r="CC2" s="255"/>
      <c r="CD2" s="255"/>
      <c r="CE2" s="255"/>
      <c r="CF2" s="255"/>
      <c r="CG2" s="255"/>
      <c r="CH2" s="255"/>
      <c r="CI2" s="250" t="s">
        <v>86</v>
      </c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1"/>
      <c r="CU2" s="251"/>
      <c r="CV2" s="251"/>
      <c r="CW2" s="251"/>
      <c r="CX2" s="251"/>
    </row>
    <row r="3" spans="1:102" ht="16" thickBot="1">
      <c r="F3" s="1"/>
      <c r="G3" s="247" t="s">
        <v>71</v>
      </c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9"/>
      <c r="T3" s="247" t="s">
        <v>88</v>
      </c>
      <c r="U3" s="248"/>
      <c r="V3" s="249"/>
      <c r="W3" s="248" t="s">
        <v>134</v>
      </c>
      <c r="X3" s="248"/>
      <c r="Y3" s="249"/>
      <c r="Z3" s="66"/>
      <c r="AA3" s="247" t="s">
        <v>71</v>
      </c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9"/>
      <c r="AM3" s="90"/>
      <c r="AN3" s="247" t="s">
        <v>88</v>
      </c>
      <c r="AO3" s="248"/>
      <c r="AP3" s="249"/>
      <c r="AQ3" s="248" t="s">
        <v>134</v>
      </c>
      <c r="AR3" s="248"/>
      <c r="AS3" s="249"/>
      <c r="AU3" s="247" t="s">
        <v>71</v>
      </c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9"/>
      <c r="BG3" s="90"/>
      <c r="BH3" s="247" t="s">
        <v>88</v>
      </c>
      <c r="BI3" s="248"/>
      <c r="BJ3" s="249"/>
      <c r="BK3" s="248" t="s">
        <v>134</v>
      </c>
      <c r="BL3" s="248"/>
      <c r="BM3" s="249"/>
      <c r="BN3" s="253"/>
      <c r="BO3" s="59"/>
      <c r="BP3" s="247" t="s">
        <v>71</v>
      </c>
      <c r="BQ3" s="248"/>
      <c r="BR3" s="248"/>
      <c r="BS3" s="248"/>
      <c r="BT3" s="248"/>
      <c r="BU3" s="248"/>
      <c r="BV3" s="248"/>
      <c r="BW3" s="248"/>
      <c r="BX3" s="248"/>
      <c r="BY3" s="248"/>
      <c r="BZ3" s="248"/>
      <c r="CA3" s="248"/>
      <c r="CB3" s="249"/>
      <c r="CC3" s="247" t="s">
        <v>88</v>
      </c>
      <c r="CD3" s="248"/>
      <c r="CE3" s="249"/>
      <c r="CF3" s="248" t="s">
        <v>134</v>
      </c>
      <c r="CG3" s="248"/>
      <c r="CH3" s="249"/>
    </row>
    <row r="4" spans="1:102" ht="16" thickBot="1">
      <c r="A4" s="47" t="s">
        <v>194</v>
      </c>
      <c r="B4" s="47" t="s">
        <v>193</v>
      </c>
      <c r="C4" s="150" t="s">
        <v>127</v>
      </c>
      <c r="E4" s="118" t="s">
        <v>2</v>
      </c>
      <c r="F4" s="113" t="s">
        <v>3</v>
      </c>
      <c r="G4" s="114" t="s">
        <v>87</v>
      </c>
      <c r="H4" s="114" t="s">
        <v>69</v>
      </c>
      <c r="I4" s="114" t="s">
        <v>129</v>
      </c>
      <c r="J4" s="114" t="s">
        <v>91</v>
      </c>
      <c r="K4" s="114" t="s">
        <v>72</v>
      </c>
      <c r="L4" s="114" t="s">
        <v>131</v>
      </c>
      <c r="M4" s="114" t="s">
        <v>92</v>
      </c>
      <c r="N4" s="114" t="s">
        <v>73</v>
      </c>
      <c r="O4" s="114" t="s">
        <v>205</v>
      </c>
      <c r="P4" s="114" t="s">
        <v>206</v>
      </c>
      <c r="Q4" s="114" t="s">
        <v>93</v>
      </c>
      <c r="R4" s="114" t="s">
        <v>70</v>
      </c>
      <c r="S4" s="114" t="s">
        <v>133</v>
      </c>
      <c r="T4" s="114" t="s">
        <v>25</v>
      </c>
      <c r="U4" s="115" t="s">
        <v>126</v>
      </c>
      <c r="V4" s="114" t="s">
        <v>132</v>
      </c>
      <c r="W4" s="116" t="s">
        <v>129</v>
      </c>
      <c r="X4" s="116" t="s">
        <v>130</v>
      </c>
      <c r="Y4" s="116" t="s">
        <v>70</v>
      </c>
      <c r="Z4" s="117" t="s">
        <v>3</v>
      </c>
      <c r="AA4" s="114" t="s">
        <v>87</v>
      </c>
      <c r="AB4" s="114" t="s">
        <v>69</v>
      </c>
      <c r="AC4" s="114" t="s">
        <v>129</v>
      </c>
      <c r="AD4" s="114" t="s">
        <v>91</v>
      </c>
      <c r="AE4" s="114" t="s">
        <v>72</v>
      </c>
      <c r="AF4" s="114" t="s">
        <v>131</v>
      </c>
      <c r="AG4" s="114" t="s">
        <v>92</v>
      </c>
      <c r="AH4" s="114" t="s">
        <v>73</v>
      </c>
      <c r="AI4" s="114" t="s">
        <v>205</v>
      </c>
      <c r="AJ4" s="114" t="s">
        <v>206</v>
      </c>
      <c r="AK4" s="114" t="s">
        <v>93</v>
      </c>
      <c r="AL4" s="114" t="s">
        <v>70</v>
      </c>
      <c r="AM4" s="114" t="s">
        <v>133</v>
      </c>
      <c r="AN4" s="114" t="s">
        <v>25</v>
      </c>
      <c r="AO4" s="115" t="s">
        <v>126</v>
      </c>
      <c r="AP4" s="114" t="s">
        <v>132</v>
      </c>
      <c r="AQ4" s="116" t="s">
        <v>129</v>
      </c>
      <c r="AR4" s="116" t="s">
        <v>130</v>
      </c>
      <c r="AS4" s="116" t="s">
        <v>70</v>
      </c>
      <c r="AT4" s="113" t="s">
        <v>3</v>
      </c>
      <c r="AU4" s="114" t="s">
        <v>87</v>
      </c>
      <c r="AV4" s="114" t="s">
        <v>69</v>
      </c>
      <c r="AW4" s="114" t="s">
        <v>129</v>
      </c>
      <c r="AX4" s="114" t="s">
        <v>91</v>
      </c>
      <c r="AY4" s="114" t="s">
        <v>72</v>
      </c>
      <c r="AZ4" s="114" t="s">
        <v>131</v>
      </c>
      <c r="BA4" s="114" t="s">
        <v>92</v>
      </c>
      <c r="BB4" s="114" t="s">
        <v>73</v>
      </c>
      <c r="BC4" s="114" t="s">
        <v>205</v>
      </c>
      <c r="BD4" s="114" t="s">
        <v>206</v>
      </c>
      <c r="BE4" s="114" t="s">
        <v>93</v>
      </c>
      <c r="BF4" s="114" t="s">
        <v>70</v>
      </c>
      <c r="BG4" s="114" t="s">
        <v>133</v>
      </c>
      <c r="BH4" s="114" t="s">
        <v>25</v>
      </c>
      <c r="BI4" s="115" t="s">
        <v>126</v>
      </c>
      <c r="BJ4" s="114" t="s">
        <v>132</v>
      </c>
      <c r="BK4" s="116" t="s">
        <v>129</v>
      </c>
      <c r="BL4" s="116" t="s">
        <v>130</v>
      </c>
      <c r="BM4" s="116" t="s">
        <v>70</v>
      </c>
      <c r="BN4" s="253"/>
      <c r="BO4" s="118" t="s">
        <v>3</v>
      </c>
      <c r="BP4" s="114" t="s">
        <v>87</v>
      </c>
      <c r="BQ4" s="114" t="s">
        <v>69</v>
      </c>
      <c r="BR4" s="114" t="s">
        <v>129</v>
      </c>
      <c r="BS4" s="114" t="s">
        <v>91</v>
      </c>
      <c r="BT4" s="114" t="s">
        <v>72</v>
      </c>
      <c r="BU4" s="114" t="s">
        <v>131</v>
      </c>
      <c r="BV4" s="114" t="s">
        <v>92</v>
      </c>
      <c r="BW4" s="114" t="s">
        <v>73</v>
      </c>
      <c r="BX4" s="114" t="s">
        <v>205</v>
      </c>
      <c r="BY4" s="114" t="s">
        <v>206</v>
      </c>
      <c r="BZ4" s="114" t="s">
        <v>93</v>
      </c>
      <c r="CA4" s="114" t="s">
        <v>70</v>
      </c>
      <c r="CB4" s="114" t="s">
        <v>133</v>
      </c>
      <c r="CC4" s="114" t="s">
        <v>25</v>
      </c>
      <c r="CD4" s="115" t="s">
        <v>126</v>
      </c>
      <c r="CE4" s="114" t="s">
        <v>132</v>
      </c>
      <c r="CF4" s="116" t="s">
        <v>129</v>
      </c>
      <c r="CG4" s="116" t="s">
        <v>130</v>
      </c>
      <c r="CH4" s="116" t="s">
        <v>70</v>
      </c>
      <c r="CI4" s="114" t="s">
        <v>68</v>
      </c>
      <c r="CJ4" s="114" t="s">
        <v>138</v>
      </c>
      <c r="CK4" s="114" t="s">
        <v>69</v>
      </c>
      <c r="CL4" s="114" t="s">
        <v>139</v>
      </c>
      <c r="CM4" s="114" t="s">
        <v>129</v>
      </c>
      <c r="CN4" s="114" t="s">
        <v>140</v>
      </c>
      <c r="CO4" s="114" t="s">
        <v>143</v>
      </c>
      <c r="CP4" s="114" t="s">
        <v>130</v>
      </c>
      <c r="CQ4" s="114" t="s">
        <v>141</v>
      </c>
      <c r="CR4" s="114" t="s">
        <v>144</v>
      </c>
      <c r="CS4" s="114" t="s">
        <v>207</v>
      </c>
      <c r="CT4" s="114" t="s">
        <v>70</v>
      </c>
      <c r="CU4" s="114" t="s">
        <v>142</v>
      </c>
      <c r="CV4" s="153" t="s">
        <v>25</v>
      </c>
      <c r="CW4" s="153" t="s">
        <v>145</v>
      </c>
      <c r="CX4" s="153" t="s">
        <v>132</v>
      </c>
    </row>
    <row r="5" spans="1:102" ht="16" thickBot="1">
      <c r="A5" s="25" t="str">
        <f>IF('PI - PPG'!A3&lt;&gt;"",'PI - PPG'!A3, "")</f>
        <v/>
      </c>
      <c r="B5" s="25" t="str">
        <f>IF('PI - PPG'!B3&lt;&gt;"",'PI - PPG'!B3, "")</f>
        <v>IES/UF</v>
      </c>
      <c r="C5" s="136" t="s">
        <v>128</v>
      </c>
      <c r="D5" s="85">
        <v>1</v>
      </c>
      <c r="E5" s="25" t="str">
        <f>IF('PI - PPG'!D3&lt;&gt;"",'PI - PPG'!D3, "")</f>
        <v>DOCENTE A</v>
      </c>
      <c r="F5" s="151" t="str">
        <f>IF('PI - PPG'!E3&lt;&gt;"",'PI - PPG'!E3," ")</f>
        <v>P</v>
      </c>
      <c r="G5" s="106">
        <v>0</v>
      </c>
      <c r="H5" s="106">
        <v>0</v>
      </c>
      <c r="I5" s="107">
        <v>0</v>
      </c>
      <c r="J5" s="107">
        <v>0</v>
      </c>
      <c r="K5" s="107"/>
      <c r="L5" s="107">
        <v>0</v>
      </c>
      <c r="M5" s="107">
        <v>0</v>
      </c>
      <c r="N5" s="107"/>
      <c r="O5" s="107">
        <v>0</v>
      </c>
      <c r="P5" s="107">
        <v>0</v>
      </c>
      <c r="Q5" s="107">
        <v>0</v>
      </c>
      <c r="R5" s="107">
        <v>0</v>
      </c>
      <c r="S5" s="107">
        <v>0</v>
      </c>
      <c r="T5" s="107">
        <v>0</v>
      </c>
      <c r="U5" s="107">
        <v>0</v>
      </c>
      <c r="V5" s="107">
        <v>0</v>
      </c>
      <c r="W5" s="108">
        <v>0</v>
      </c>
      <c r="X5" s="108">
        <v>0</v>
      </c>
      <c r="Y5" s="108">
        <v>0</v>
      </c>
      <c r="Z5" s="151" t="str">
        <f>IF('PI - PPG'!U3&lt;&gt;"",'PI - PPG'!U3," ")</f>
        <v>P</v>
      </c>
      <c r="AA5" s="106">
        <v>0</v>
      </c>
      <c r="AB5" s="106">
        <v>0</v>
      </c>
      <c r="AC5" s="107">
        <v>0</v>
      </c>
      <c r="AD5" s="107">
        <v>0</v>
      </c>
      <c r="AE5" s="107"/>
      <c r="AF5" s="107">
        <v>0</v>
      </c>
      <c r="AG5" s="107">
        <v>0</v>
      </c>
      <c r="AH5" s="107"/>
      <c r="AI5" s="107">
        <v>0</v>
      </c>
      <c r="AJ5" s="107">
        <v>0</v>
      </c>
      <c r="AK5" s="107">
        <v>0</v>
      </c>
      <c r="AL5" s="107">
        <v>0</v>
      </c>
      <c r="AM5" s="107">
        <v>0</v>
      </c>
      <c r="AN5" s="107">
        <v>0</v>
      </c>
      <c r="AO5" s="107">
        <v>0</v>
      </c>
      <c r="AP5" s="107">
        <v>0</v>
      </c>
      <c r="AQ5" s="108">
        <v>0</v>
      </c>
      <c r="AR5" s="108">
        <v>0</v>
      </c>
      <c r="AS5" s="108">
        <v>0</v>
      </c>
      <c r="AT5" s="151" t="str">
        <f>IF('PI - PPG'!AK3&lt;&gt;"",'PI - PPG'!AK3," ")</f>
        <v>P</v>
      </c>
      <c r="AU5" s="106">
        <v>0</v>
      </c>
      <c r="AV5" s="106">
        <v>0</v>
      </c>
      <c r="AW5" s="107">
        <v>0</v>
      </c>
      <c r="AX5" s="107">
        <v>0</v>
      </c>
      <c r="AY5" s="107"/>
      <c r="AZ5" s="107">
        <v>0</v>
      </c>
      <c r="BA5" s="107">
        <v>0</v>
      </c>
      <c r="BB5" s="107"/>
      <c r="BC5" s="107">
        <v>0</v>
      </c>
      <c r="BD5" s="107">
        <v>0</v>
      </c>
      <c r="BE5" s="107">
        <v>0</v>
      </c>
      <c r="BF5" s="107">
        <v>0</v>
      </c>
      <c r="BG5" s="107">
        <v>0</v>
      </c>
      <c r="BH5" s="107">
        <v>0</v>
      </c>
      <c r="BI5" s="107">
        <v>0</v>
      </c>
      <c r="BJ5" s="107">
        <v>0</v>
      </c>
      <c r="BK5" s="108">
        <v>0</v>
      </c>
      <c r="BL5" s="108">
        <v>0</v>
      </c>
      <c r="BM5" s="108">
        <v>0</v>
      </c>
      <c r="BN5" s="253"/>
      <c r="BO5" s="152">
        <f>'PI - PPG'!BB3</f>
        <v>3</v>
      </c>
      <c r="BP5" s="91">
        <f>IF(BO5&gt;0,SUM(G5,AA5,AU5)/COUNTA(G5,AA5,AU5),"")</f>
        <v>0</v>
      </c>
      <c r="BQ5" s="91">
        <f>IF(BO5&gt;0,SUM(H5,AB5,AV5)/(COUNTA(H5,AB5,AV5)),"")</f>
        <v>0</v>
      </c>
      <c r="BR5" s="91">
        <f>IF(BO5&gt;0,SUM(I5,AC5,AW5)/COUNTA(I5,AC5,AW5),"")</f>
        <v>0</v>
      </c>
      <c r="BS5" s="91">
        <f>IF(BO5&gt;0,SUM(J5,AD5,AX5)/COUNTA(J5,AD5,AX5),"")</f>
        <v>0</v>
      </c>
      <c r="BT5" s="91" t="e">
        <f>IF(BO5&gt;0,SUM(K5,AE5,AY5)/COUNTA(K5,AE5,AY5),"")</f>
        <v>#DIV/0!</v>
      </c>
      <c r="BU5" s="91">
        <f>IF(BO5&gt;0,SUM(L5,AF5,AZ5)/COUNTA(L5,AF5,AZ5),"")</f>
        <v>0</v>
      </c>
      <c r="BV5" s="91">
        <f>IF(BO5&gt;0,SUM(M5,AG5,BA5)/COUNTA(M5,AG5,BA5),"")</f>
        <v>0</v>
      </c>
      <c r="BW5" s="91" t="e">
        <f>IF(BO5&gt;0,SUM(N5,AH5,BB5)/COUNTA(N5,AH5,BB5),"")</f>
        <v>#DIV/0!</v>
      </c>
      <c r="BX5" s="91">
        <f>IF(BO5&gt;0,SUM(O5,AI5,BC5)/COUNTA(O5,AI5,BC5),"")</f>
        <v>0</v>
      </c>
      <c r="BY5" s="91">
        <f>IF(BO5&gt;0,SUM(P5,AJ5,BD5)/COUNTA(P5,AJ5,BD5),"")</f>
        <v>0</v>
      </c>
      <c r="BZ5" s="91">
        <f>IF(BO5&gt;0,SUM(Q5,AK5,BE5)/COUNTA(Q5,AK5,BE5),"")</f>
        <v>0</v>
      </c>
      <c r="CA5" s="91">
        <f>IF(BO5&gt;0,SUM(R5,AL5,BF5)/COUNTA(R5,AL5,BF5),"")</f>
        <v>0</v>
      </c>
      <c r="CB5" s="91">
        <f>IF(BO5&gt;0,SUM(S5,AM5,BG5)/COUNTA(S5,AM5,BG5),"")</f>
        <v>0</v>
      </c>
      <c r="CC5" s="91">
        <f>IF(BO5&gt;0,SUM(T5,AN5,BH5)/COUNTA(T5,AN5,BH5),"")</f>
        <v>0</v>
      </c>
      <c r="CD5" s="91">
        <f>IF(BO5&gt;0,SUM(U5,AO5,BI5)/COUNTA(U5,AO5,BI5),"")</f>
        <v>0</v>
      </c>
      <c r="CE5" s="91">
        <f>IF(BO5&gt;0,SUM(V5,AP5,BJ5)/COUNTA(V5,AP5,BJ5),"")</f>
        <v>0</v>
      </c>
      <c r="CF5" s="91">
        <f>IF(BO5&gt;0,SUM(W5,AQ5,BK5)/COUNTA(W5,AQ5,BK5),"")</f>
        <v>0</v>
      </c>
      <c r="CG5" s="91">
        <f>IF(BO5&gt;0,SUM(X5,AR5,BL5)/COUNTA(X5,AR5,BL5),"")</f>
        <v>0</v>
      </c>
      <c r="CH5" s="91">
        <f>IF(BO5&gt;0,SUM(Y5,AS5,BM5)/COUNTA(Y5,AS5,BM5),"")</f>
        <v>0</v>
      </c>
      <c r="CI5" s="134">
        <f>BP5</f>
        <v>0</v>
      </c>
      <c r="CJ5" s="134">
        <f>IF(BO5&gt;0,G5+AA5+AU5,"")</f>
        <v>0</v>
      </c>
      <c r="CK5" s="134">
        <f t="shared" ref="CK5" si="0">BQ5</f>
        <v>0</v>
      </c>
      <c r="CL5" s="134">
        <f>IF(BO5&gt;0,H5+AB5+AX5,"")</f>
        <v>0</v>
      </c>
      <c r="CM5" s="134">
        <f>IF(BO5&gt;0,BR5+CF5,"")</f>
        <v>0</v>
      </c>
      <c r="CN5" s="134">
        <f>IF(BO5&gt;0,I5+AC5+AW5,"")</f>
        <v>0</v>
      </c>
      <c r="CO5" s="134">
        <f>IF(BO5&gt;0,J5+AD5+AX5,"")</f>
        <v>0</v>
      </c>
      <c r="CP5" s="134">
        <f>IF(BO5&gt;0,BU5+CG5,"")</f>
        <v>0</v>
      </c>
      <c r="CQ5" s="134">
        <f>IF(BO5&gt;0,L5+AF5+AZ5,"")</f>
        <v>0</v>
      </c>
      <c r="CR5" s="134">
        <f>IF(BO5&gt;0,M5+AG5+BA5,"")</f>
        <v>0</v>
      </c>
      <c r="CS5" s="134">
        <f>IF(BO5&gt;0,SUM(BX5:BY5),"")</f>
        <v>0</v>
      </c>
      <c r="CT5" s="134">
        <f t="shared" ref="CT5:CT45" si="1">IF(BO5&gt;0,CA5+CH5,"")</f>
        <v>0</v>
      </c>
      <c r="CU5" s="134">
        <f t="shared" ref="CU5:CU44" si="2">IF(BO5&gt;0,R5+AL5+BF5,"")</f>
        <v>0</v>
      </c>
      <c r="CV5" s="134">
        <f t="shared" ref="CV5:CV44" si="3">IF(BO5&gt;0,T5+AN5+BH5,"")</f>
        <v>0</v>
      </c>
      <c r="CW5" s="134">
        <f t="shared" ref="CW5:CW44" si="4">IF(BO5&gt;0,U5+AO5+BI5,"")</f>
        <v>0</v>
      </c>
      <c r="CX5" s="134">
        <f t="shared" ref="CX5:CX44" si="5">IF(BO5&gt;0,V5+AP5+BJ5,"")</f>
        <v>0</v>
      </c>
    </row>
    <row r="6" spans="1:102" ht="16" thickBot="1">
      <c r="A6" s="25" t="str">
        <f>IF('PI - PPG'!A4&lt;&gt;"",'PI - PPG'!A4, "")</f>
        <v/>
      </c>
      <c r="B6" s="25" t="str">
        <f>IF('PI - PPG'!B4&lt;&gt;"",'PI - PPG'!B4, "")</f>
        <v/>
      </c>
      <c r="C6" s="136" t="s">
        <v>128</v>
      </c>
      <c r="D6" s="85">
        <v>2</v>
      </c>
      <c r="E6" s="25" t="str">
        <f>IF('PI - PPG'!D4&lt;&gt;"",'PI - PPG'!D4, "")</f>
        <v/>
      </c>
      <c r="F6" s="151" t="str">
        <f>IF('PI - PPG'!E4&lt;&gt;"",'PI - PPG'!E4," ")</f>
        <v xml:space="preserve"> </v>
      </c>
      <c r="G6" s="109">
        <v>0</v>
      </c>
      <c r="H6" s="109">
        <v>0</v>
      </c>
      <c r="I6" s="110">
        <v>0</v>
      </c>
      <c r="J6" s="110">
        <v>0</v>
      </c>
      <c r="K6" s="135"/>
      <c r="L6" s="110">
        <v>0</v>
      </c>
      <c r="M6" s="110">
        <v>0</v>
      </c>
      <c r="N6" s="110"/>
      <c r="O6" s="107">
        <v>0</v>
      </c>
      <c r="P6" s="107">
        <v>0</v>
      </c>
      <c r="Q6" s="110">
        <v>0</v>
      </c>
      <c r="R6" s="110">
        <v>0</v>
      </c>
      <c r="S6" s="110">
        <v>0</v>
      </c>
      <c r="T6" s="110">
        <v>0</v>
      </c>
      <c r="U6" s="110">
        <v>0</v>
      </c>
      <c r="V6" s="110">
        <v>0</v>
      </c>
      <c r="W6" s="111">
        <v>0</v>
      </c>
      <c r="X6" s="111">
        <v>0</v>
      </c>
      <c r="Y6" s="111">
        <v>0</v>
      </c>
      <c r="Z6" s="151" t="str">
        <f>IF('PI - PPG'!U4&lt;&gt;"",'PI - PPG'!U4," ")</f>
        <v xml:space="preserve"> </v>
      </c>
      <c r="AA6" s="109">
        <v>0</v>
      </c>
      <c r="AB6" s="109">
        <v>0</v>
      </c>
      <c r="AC6" s="110">
        <v>0</v>
      </c>
      <c r="AD6" s="110">
        <v>0</v>
      </c>
      <c r="AE6" s="110"/>
      <c r="AF6" s="110">
        <v>0</v>
      </c>
      <c r="AG6" s="110">
        <v>0</v>
      </c>
      <c r="AH6" s="110"/>
      <c r="AI6" s="107">
        <v>0</v>
      </c>
      <c r="AJ6" s="107">
        <v>0</v>
      </c>
      <c r="AK6" s="110">
        <v>0</v>
      </c>
      <c r="AL6" s="110">
        <v>0</v>
      </c>
      <c r="AM6" s="110">
        <v>0</v>
      </c>
      <c r="AN6" s="110">
        <v>0</v>
      </c>
      <c r="AO6" s="110">
        <v>0</v>
      </c>
      <c r="AP6" s="110">
        <v>0</v>
      </c>
      <c r="AQ6" s="111">
        <v>0</v>
      </c>
      <c r="AR6" s="111">
        <v>0</v>
      </c>
      <c r="AS6" s="111">
        <v>0</v>
      </c>
      <c r="AT6" s="151" t="str">
        <f>IF('PI - PPG'!AK4&lt;&gt;"",'PI - PPG'!AK4," ")</f>
        <v xml:space="preserve"> </v>
      </c>
      <c r="AU6" s="109">
        <v>0</v>
      </c>
      <c r="AV6" s="109">
        <v>0</v>
      </c>
      <c r="AW6" s="110">
        <v>0</v>
      </c>
      <c r="AX6" s="110">
        <v>0</v>
      </c>
      <c r="AY6" s="110"/>
      <c r="AZ6" s="110">
        <v>0</v>
      </c>
      <c r="BA6" s="110">
        <v>0</v>
      </c>
      <c r="BB6" s="110"/>
      <c r="BC6" s="107">
        <v>0</v>
      </c>
      <c r="BD6" s="107">
        <v>0</v>
      </c>
      <c r="BE6" s="110">
        <v>0</v>
      </c>
      <c r="BF6" s="110">
        <v>0</v>
      </c>
      <c r="BG6" s="110">
        <v>0</v>
      </c>
      <c r="BH6" s="110">
        <v>0</v>
      </c>
      <c r="BI6" s="110">
        <v>0</v>
      </c>
      <c r="BJ6" s="110">
        <v>0</v>
      </c>
      <c r="BK6" s="111">
        <v>0</v>
      </c>
      <c r="BL6" s="111">
        <v>0</v>
      </c>
      <c r="BM6" s="111">
        <v>0</v>
      </c>
      <c r="BN6" s="253"/>
      <c r="BO6" s="152">
        <f>'PI - PPG'!BB4</f>
        <v>0</v>
      </c>
      <c r="BP6" s="91" t="str">
        <f t="shared" ref="BP6:BP44" si="6">IF(BO6&gt;0,SUM(G6,AA6,AU6)/COUNTA(G6,AA6,AU6),"")</f>
        <v/>
      </c>
      <c r="BQ6" s="91" t="str">
        <f t="shared" ref="BQ6:BQ44" si="7">IF(BO6&gt;0,SUM(H6,AB6,AV6)/(COUNTA(H6,AB6,AV6)),"")</f>
        <v/>
      </c>
      <c r="BR6" s="91" t="str">
        <f t="shared" ref="BR6:BR44" si="8">IF(BO6&gt;0,SUM(I6,AC6,AW6)/COUNTA(I6,AC6,AW6),"")</f>
        <v/>
      </c>
      <c r="BS6" s="91" t="str">
        <f t="shared" ref="BS6:BS44" si="9">IF(BO6&gt;0,SUM(J6,AD6,AX6)/COUNTA(J6,AD6,AX6),"")</f>
        <v/>
      </c>
      <c r="BT6" s="91" t="str">
        <f t="shared" ref="BT6:BT44" si="10">IF(BO6&gt;0,SUM(K6,AE6,AY6)/COUNTA(K6,AE6,AY6),"")</f>
        <v/>
      </c>
      <c r="BU6" s="91" t="str">
        <f t="shared" ref="BU6:BU44" si="11">IF(BO6&gt;0,SUM(L6,AF6,AZ6)/COUNTA(L6,AF6,AZ6),"")</f>
        <v/>
      </c>
      <c r="BV6" s="91" t="str">
        <f t="shared" ref="BV6:BV44" si="12">IF(BO6&gt;0,SUM(M6,AG6,BA6)/COUNTA(M6,AG6,BA6),"")</f>
        <v/>
      </c>
      <c r="BW6" s="91" t="str">
        <f t="shared" ref="BW6:BW44" si="13">IF(BO6&gt;0,SUM(N6,AH6,BB6)/COUNTA(N6,AH6,BB6),"")</f>
        <v/>
      </c>
      <c r="BX6" s="91" t="str">
        <f t="shared" ref="BX6:BX44" si="14">IF(BO6&gt;0,SUM(O6,AI6,BC6)/COUNTA(O6,AI6,BC6),"")</f>
        <v/>
      </c>
      <c r="BY6" s="91" t="str">
        <f t="shared" ref="BY6:BY44" si="15">IF(BO6&gt;0,SUM(P6,AJ6,BD6)/COUNTA(P6,AJ6,BD6),"")</f>
        <v/>
      </c>
      <c r="BZ6" s="91" t="str">
        <f t="shared" ref="BZ6:BZ44" si="16">IF(BO6&gt;0,SUM(Q6,AK6,BE6)/COUNTA(Q6,AK6,BE6),"")</f>
        <v/>
      </c>
      <c r="CA6" s="91" t="str">
        <f t="shared" ref="CA6:CA44" si="17">IF(BO6&gt;0,SUM(R6,AL6,BF6)/COUNTA(R6,AL6,BF6),"")</f>
        <v/>
      </c>
      <c r="CB6" s="91" t="str">
        <f t="shared" ref="CB6:CB44" si="18">IF(BO6&gt;0,SUM(S6,AM6,BG6)/COUNTA(S6,AM6,BG6),"")</f>
        <v/>
      </c>
      <c r="CC6" s="91" t="str">
        <f t="shared" ref="CC6:CC44" si="19">IF(BO6&gt;0,SUM(T6,AN6,BH6)/COUNTA(T6,AN6,BH6),"")</f>
        <v/>
      </c>
      <c r="CD6" s="91" t="str">
        <f t="shared" ref="CD6:CD44" si="20">IF(BO6&gt;0,SUM(U6,AO6,BI6)/COUNTA(U6,AO6,BI6),"")</f>
        <v/>
      </c>
      <c r="CE6" s="91" t="str">
        <f t="shared" ref="CE6:CE44" si="21">IF(BO6&gt;0,SUM(V6,AP6,BJ6)/COUNTA(V6,AP6,BJ6),"")</f>
        <v/>
      </c>
      <c r="CF6" s="91" t="str">
        <f t="shared" ref="CF6:CF44" si="22">IF(BO6&gt;0,SUM(W6,AQ6,BK6)/COUNTA(W6,AQ6,BK6),"")</f>
        <v/>
      </c>
      <c r="CG6" s="91" t="str">
        <f t="shared" ref="CG6:CG44" si="23">IF(BO6&gt;0,SUM(X6,AR6,BL6)/COUNTA(X6,AR6,BL6),"")</f>
        <v/>
      </c>
      <c r="CH6" s="91" t="str">
        <f t="shared" ref="CH6:CH44" si="24">IF(BO6&gt;0,SUM(Y6,AS6,BM6)/COUNTA(Y6,AS6,BM6),"")</f>
        <v/>
      </c>
      <c r="CI6" s="134" t="str">
        <f t="shared" ref="CI6:CI44" si="25">BP6</f>
        <v/>
      </c>
      <c r="CJ6" s="134" t="str">
        <f t="shared" ref="CJ6:CJ44" si="26">IF(BO6&gt;0,G6+AA6+AU6,"")</f>
        <v/>
      </c>
      <c r="CK6" s="134" t="str">
        <f t="shared" ref="CK6:CK44" si="27">BQ6</f>
        <v/>
      </c>
      <c r="CL6" s="134" t="str">
        <f t="shared" ref="CL6:CL44" si="28">IF(BO6&gt;0,H6+AB6+AX6,"")</f>
        <v/>
      </c>
      <c r="CM6" s="134" t="str">
        <f t="shared" ref="CM6:CM45" si="29">IF(BO6&gt;0,BR6+CF6,"")</f>
        <v/>
      </c>
      <c r="CN6" s="134" t="str">
        <f t="shared" ref="CN6:CN44" si="30">IF(BO6&gt;0,I6+AC6+AW6,"")</f>
        <v/>
      </c>
      <c r="CO6" s="134" t="str">
        <f t="shared" ref="CO6:CO44" si="31">IF(BO6&gt;0,J6+AD6+AX6,"")</f>
        <v/>
      </c>
      <c r="CP6" s="134" t="str">
        <f t="shared" ref="CP6:CP45" si="32">IF(BO6&gt;0,BU6+CG6,"")</f>
        <v/>
      </c>
      <c r="CQ6" s="134" t="str">
        <f t="shared" ref="CQ6:CQ44" si="33">IF(BO6&gt;0,L6+AF6+AZ6,"")</f>
        <v/>
      </c>
      <c r="CR6" s="134" t="str">
        <f t="shared" ref="CR6:CR44" si="34">IF(BO6&gt;0,M6+AG6+BA6,"")</f>
        <v/>
      </c>
      <c r="CS6" s="134" t="str">
        <f t="shared" ref="CS6:CS44" si="35">IF(BO6&gt;0,SUM(BX6:BY6),"")</f>
        <v/>
      </c>
      <c r="CT6" s="134" t="str">
        <f t="shared" si="1"/>
        <v/>
      </c>
      <c r="CU6" s="134" t="str">
        <f t="shared" si="2"/>
        <v/>
      </c>
      <c r="CV6" s="134" t="str">
        <f t="shared" si="3"/>
        <v/>
      </c>
      <c r="CW6" s="134" t="str">
        <f t="shared" si="4"/>
        <v/>
      </c>
      <c r="CX6" s="134" t="str">
        <f t="shared" si="5"/>
        <v/>
      </c>
    </row>
    <row r="7" spans="1:102" ht="16" thickBot="1">
      <c r="A7" s="25" t="str">
        <f>IF('PI - PPG'!A5&lt;&gt;"",'PI - PPG'!A5, "")</f>
        <v/>
      </c>
      <c r="B7" s="25" t="str">
        <f>IF('PI - PPG'!B5&lt;&gt;"",'PI - PPG'!B5, "")</f>
        <v/>
      </c>
      <c r="C7" s="136" t="s">
        <v>128</v>
      </c>
      <c r="D7" s="85">
        <v>3</v>
      </c>
      <c r="E7" s="25" t="str">
        <f>IF('PI - PPG'!D5&lt;&gt;"",'PI - PPG'!D5, "")</f>
        <v/>
      </c>
      <c r="F7" s="151" t="str">
        <f>IF('PI - PPG'!E5&lt;&gt;"",'PI - PPG'!E5," ")</f>
        <v xml:space="preserve"> </v>
      </c>
      <c r="G7" s="109">
        <v>0</v>
      </c>
      <c r="H7" s="109">
        <v>0</v>
      </c>
      <c r="I7" s="110">
        <v>0</v>
      </c>
      <c r="J7" s="110">
        <v>0</v>
      </c>
      <c r="K7" s="110"/>
      <c r="L7" s="110">
        <v>0</v>
      </c>
      <c r="M7" s="110">
        <v>0</v>
      </c>
      <c r="N7" s="110"/>
      <c r="O7" s="107">
        <v>0</v>
      </c>
      <c r="P7" s="107">
        <v>0</v>
      </c>
      <c r="Q7" s="110">
        <v>0</v>
      </c>
      <c r="R7" s="110">
        <v>0</v>
      </c>
      <c r="S7" s="110">
        <v>0</v>
      </c>
      <c r="T7" s="110">
        <v>0</v>
      </c>
      <c r="U7" s="110">
        <v>0</v>
      </c>
      <c r="V7" s="110">
        <v>0</v>
      </c>
      <c r="W7" s="111">
        <v>0</v>
      </c>
      <c r="X7" s="111">
        <v>0</v>
      </c>
      <c r="Y7" s="111">
        <v>0</v>
      </c>
      <c r="Z7" s="151" t="str">
        <f>IF('PI - PPG'!U5&lt;&gt;"",'PI - PPG'!U5," ")</f>
        <v xml:space="preserve"> </v>
      </c>
      <c r="AA7" s="109">
        <v>0</v>
      </c>
      <c r="AB7" s="109">
        <v>0</v>
      </c>
      <c r="AC7" s="110">
        <v>0</v>
      </c>
      <c r="AD7" s="110">
        <v>0</v>
      </c>
      <c r="AE7" s="110"/>
      <c r="AF7" s="110">
        <v>0</v>
      </c>
      <c r="AG7" s="110">
        <v>0</v>
      </c>
      <c r="AH7" s="110"/>
      <c r="AI7" s="107">
        <v>0</v>
      </c>
      <c r="AJ7" s="107">
        <v>0</v>
      </c>
      <c r="AK7" s="110">
        <v>0</v>
      </c>
      <c r="AL7" s="110">
        <v>0</v>
      </c>
      <c r="AM7" s="110">
        <v>0</v>
      </c>
      <c r="AN7" s="110">
        <v>0</v>
      </c>
      <c r="AO7" s="110">
        <v>0</v>
      </c>
      <c r="AP7" s="110">
        <v>0</v>
      </c>
      <c r="AQ7" s="111">
        <v>0</v>
      </c>
      <c r="AR7" s="111">
        <v>0</v>
      </c>
      <c r="AS7" s="111">
        <v>0</v>
      </c>
      <c r="AT7" s="151" t="str">
        <f>IF('PI - PPG'!AK5&lt;&gt;"",'PI - PPG'!AK5," ")</f>
        <v xml:space="preserve"> </v>
      </c>
      <c r="AU7" s="109">
        <v>0</v>
      </c>
      <c r="AV7" s="109">
        <v>0</v>
      </c>
      <c r="AW7" s="110">
        <v>0</v>
      </c>
      <c r="AX7" s="110">
        <v>0</v>
      </c>
      <c r="AY7" s="110"/>
      <c r="AZ7" s="110">
        <v>0</v>
      </c>
      <c r="BA7" s="110">
        <v>0</v>
      </c>
      <c r="BB7" s="110"/>
      <c r="BC7" s="107">
        <v>0</v>
      </c>
      <c r="BD7" s="107">
        <v>0</v>
      </c>
      <c r="BE7" s="110">
        <v>0</v>
      </c>
      <c r="BF7" s="110">
        <v>0</v>
      </c>
      <c r="BG7" s="110">
        <v>0</v>
      </c>
      <c r="BH7" s="110">
        <v>0</v>
      </c>
      <c r="BI7" s="110">
        <v>0</v>
      </c>
      <c r="BJ7" s="110">
        <v>0</v>
      </c>
      <c r="BK7" s="111">
        <v>0</v>
      </c>
      <c r="BL7" s="111">
        <v>0</v>
      </c>
      <c r="BM7" s="111">
        <v>0</v>
      </c>
      <c r="BN7" s="253"/>
      <c r="BO7" s="152">
        <f>'PI - PPG'!BB5</f>
        <v>0</v>
      </c>
      <c r="BP7" s="91" t="str">
        <f t="shared" si="6"/>
        <v/>
      </c>
      <c r="BQ7" s="91" t="str">
        <f t="shared" si="7"/>
        <v/>
      </c>
      <c r="BR7" s="91" t="str">
        <f t="shared" si="8"/>
        <v/>
      </c>
      <c r="BS7" s="91" t="str">
        <f t="shared" si="9"/>
        <v/>
      </c>
      <c r="BT7" s="91" t="str">
        <f t="shared" si="10"/>
        <v/>
      </c>
      <c r="BU7" s="91" t="str">
        <f t="shared" si="11"/>
        <v/>
      </c>
      <c r="BV7" s="91" t="str">
        <f t="shared" si="12"/>
        <v/>
      </c>
      <c r="BW7" s="91" t="str">
        <f t="shared" si="13"/>
        <v/>
      </c>
      <c r="BX7" s="91" t="str">
        <f t="shared" si="14"/>
        <v/>
      </c>
      <c r="BY7" s="91" t="str">
        <f t="shared" si="15"/>
        <v/>
      </c>
      <c r="BZ7" s="91" t="str">
        <f t="shared" si="16"/>
        <v/>
      </c>
      <c r="CA7" s="91" t="str">
        <f t="shared" si="17"/>
        <v/>
      </c>
      <c r="CB7" s="91" t="str">
        <f t="shared" si="18"/>
        <v/>
      </c>
      <c r="CC7" s="91" t="str">
        <f t="shared" si="19"/>
        <v/>
      </c>
      <c r="CD7" s="91" t="str">
        <f t="shared" si="20"/>
        <v/>
      </c>
      <c r="CE7" s="91" t="str">
        <f t="shared" si="21"/>
        <v/>
      </c>
      <c r="CF7" s="91" t="str">
        <f t="shared" si="22"/>
        <v/>
      </c>
      <c r="CG7" s="91" t="str">
        <f t="shared" si="23"/>
        <v/>
      </c>
      <c r="CH7" s="91" t="str">
        <f t="shared" si="24"/>
        <v/>
      </c>
      <c r="CI7" s="134" t="str">
        <f t="shared" si="25"/>
        <v/>
      </c>
      <c r="CJ7" s="134" t="str">
        <f t="shared" si="26"/>
        <v/>
      </c>
      <c r="CK7" s="134" t="str">
        <f t="shared" si="27"/>
        <v/>
      </c>
      <c r="CL7" s="134" t="str">
        <f t="shared" si="28"/>
        <v/>
      </c>
      <c r="CM7" s="134" t="str">
        <f t="shared" si="29"/>
        <v/>
      </c>
      <c r="CN7" s="134" t="str">
        <f t="shared" si="30"/>
        <v/>
      </c>
      <c r="CO7" s="134" t="str">
        <f t="shared" si="31"/>
        <v/>
      </c>
      <c r="CP7" s="134" t="str">
        <f t="shared" si="32"/>
        <v/>
      </c>
      <c r="CQ7" s="134" t="str">
        <f t="shared" si="33"/>
        <v/>
      </c>
      <c r="CR7" s="134" t="str">
        <f t="shared" si="34"/>
        <v/>
      </c>
      <c r="CS7" s="134" t="str">
        <f t="shared" si="35"/>
        <v/>
      </c>
      <c r="CT7" s="134" t="str">
        <f t="shared" si="1"/>
        <v/>
      </c>
      <c r="CU7" s="134" t="str">
        <f t="shared" si="2"/>
        <v/>
      </c>
      <c r="CV7" s="134" t="str">
        <f t="shared" si="3"/>
        <v/>
      </c>
      <c r="CW7" s="134" t="str">
        <f t="shared" si="4"/>
        <v/>
      </c>
      <c r="CX7" s="134" t="str">
        <f t="shared" si="5"/>
        <v/>
      </c>
    </row>
    <row r="8" spans="1:102" ht="16" thickBot="1">
      <c r="A8" s="25" t="str">
        <f>IF('PI - PPG'!A6&lt;&gt;"",'PI - PPG'!A6, "")</f>
        <v/>
      </c>
      <c r="B8" s="25" t="str">
        <f>IF('PI - PPG'!B6&lt;&gt;"",'PI - PPG'!B6, "")</f>
        <v/>
      </c>
      <c r="C8" s="136" t="s">
        <v>128</v>
      </c>
      <c r="D8" s="85">
        <v>4</v>
      </c>
      <c r="E8" s="25" t="str">
        <f>IF('PI - PPG'!D6&lt;&gt;"",'PI - PPG'!D6, "")</f>
        <v/>
      </c>
      <c r="F8" s="151" t="str">
        <f>IF('PI - PPG'!E6&lt;&gt;"",'PI - PPG'!E6," ")</f>
        <v xml:space="preserve"> </v>
      </c>
      <c r="G8" s="109">
        <v>0</v>
      </c>
      <c r="H8" s="109">
        <v>0</v>
      </c>
      <c r="I8" s="110">
        <v>0</v>
      </c>
      <c r="J8" s="110">
        <v>0</v>
      </c>
      <c r="K8" s="110"/>
      <c r="L8" s="110">
        <v>0</v>
      </c>
      <c r="M8" s="110">
        <v>0</v>
      </c>
      <c r="N8" s="110"/>
      <c r="O8" s="107">
        <v>0</v>
      </c>
      <c r="P8" s="107">
        <v>0</v>
      </c>
      <c r="Q8" s="110">
        <v>0</v>
      </c>
      <c r="R8" s="110">
        <v>0</v>
      </c>
      <c r="S8" s="110">
        <v>0</v>
      </c>
      <c r="T8" s="110">
        <v>0</v>
      </c>
      <c r="U8" s="110">
        <v>0</v>
      </c>
      <c r="V8" s="110">
        <v>0</v>
      </c>
      <c r="W8" s="111">
        <v>0</v>
      </c>
      <c r="X8" s="111">
        <v>0</v>
      </c>
      <c r="Y8" s="111">
        <v>0</v>
      </c>
      <c r="Z8" s="151" t="str">
        <f>IF('PI - PPG'!U6&lt;&gt;"",'PI - PPG'!U6," ")</f>
        <v xml:space="preserve"> </v>
      </c>
      <c r="AA8" s="109">
        <v>0</v>
      </c>
      <c r="AB8" s="109">
        <v>0</v>
      </c>
      <c r="AC8" s="110">
        <v>0</v>
      </c>
      <c r="AD8" s="110">
        <v>0</v>
      </c>
      <c r="AE8" s="110"/>
      <c r="AF8" s="110">
        <v>0</v>
      </c>
      <c r="AG8" s="110">
        <v>0</v>
      </c>
      <c r="AH8" s="110"/>
      <c r="AI8" s="107">
        <v>0</v>
      </c>
      <c r="AJ8" s="107">
        <v>0</v>
      </c>
      <c r="AK8" s="110">
        <v>0</v>
      </c>
      <c r="AL8" s="110">
        <v>0</v>
      </c>
      <c r="AM8" s="110">
        <v>0</v>
      </c>
      <c r="AN8" s="110">
        <v>0</v>
      </c>
      <c r="AO8" s="110">
        <v>0</v>
      </c>
      <c r="AP8" s="110">
        <v>0</v>
      </c>
      <c r="AQ8" s="111">
        <v>0</v>
      </c>
      <c r="AR8" s="111">
        <v>0</v>
      </c>
      <c r="AS8" s="111">
        <v>0</v>
      </c>
      <c r="AT8" s="151" t="str">
        <f>IF('PI - PPG'!AK6&lt;&gt;"",'PI - PPG'!AK6," ")</f>
        <v xml:space="preserve"> </v>
      </c>
      <c r="AU8" s="109">
        <v>0</v>
      </c>
      <c r="AV8" s="109">
        <v>0</v>
      </c>
      <c r="AW8" s="110">
        <v>0</v>
      </c>
      <c r="AX8" s="110">
        <v>0</v>
      </c>
      <c r="AY8" s="110"/>
      <c r="AZ8" s="110">
        <v>0</v>
      </c>
      <c r="BA8" s="110">
        <v>0</v>
      </c>
      <c r="BB8" s="110"/>
      <c r="BC8" s="107">
        <v>0</v>
      </c>
      <c r="BD8" s="107">
        <v>0</v>
      </c>
      <c r="BE8" s="110">
        <v>0</v>
      </c>
      <c r="BF8" s="110">
        <v>0</v>
      </c>
      <c r="BG8" s="110">
        <v>0</v>
      </c>
      <c r="BH8" s="110">
        <v>0</v>
      </c>
      <c r="BI8" s="110">
        <v>0</v>
      </c>
      <c r="BJ8" s="110">
        <v>0</v>
      </c>
      <c r="BK8" s="111">
        <v>0</v>
      </c>
      <c r="BL8" s="111">
        <v>0</v>
      </c>
      <c r="BM8" s="111">
        <v>0</v>
      </c>
      <c r="BN8" s="253"/>
      <c r="BO8" s="152">
        <f>'PI - PPG'!BB6</f>
        <v>0</v>
      </c>
      <c r="BP8" s="91" t="str">
        <f t="shared" si="6"/>
        <v/>
      </c>
      <c r="BQ8" s="91" t="str">
        <f t="shared" si="7"/>
        <v/>
      </c>
      <c r="BR8" s="91" t="str">
        <f t="shared" si="8"/>
        <v/>
      </c>
      <c r="BS8" s="91" t="str">
        <f t="shared" si="9"/>
        <v/>
      </c>
      <c r="BT8" s="91" t="str">
        <f t="shared" si="10"/>
        <v/>
      </c>
      <c r="BU8" s="91" t="str">
        <f t="shared" si="11"/>
        <v/>
      </c>
      <c r="BV8" s="91" t="str">
        <f t="shared" si="12"/>
        <v/>
      </c>
      <c r="BW8" s="91" t="str">
        <f t="shared" si="13"/>
        <v/>
      </c>
      <c r="BX8" s="91" t="str">
        <f t="shared" si="14"/>
        <v/>
      </c>
      <c r="BY8" s="91" t="str">
        <f t="shared" si="15"/>
        <v/>
      </c>
      <c r="BZ8" s="91" t="str">
        <f t="shared" si="16"/>
        <v/>
      </c>
      <c r="CA8" s="91" t="str">
        <f t="shared" si="17"/>
        <v/>
      </c>
      <c r="CB8" s="91" t="str">
        <f t="shared" si="18"/>
        <v/>
      </c>
      <c r="CC8" s="91" t="str">
        <f t="shared" si="19"/>
        <v/>
      </c>
      <c r="CD8" s="91" t="str">
        <f t="shared" si="20"/>
        <v/>
      </c>
      <c r="CE8" s="91" t="str">
        <f t="shared" si="21"/>
        <v/>
      </c>
      <c r="CF8" s="91" t="str">
        <f t="shared" si="22"/>
        <v/>
      </c>
      <c r="CG8" s="91" t="str">
        <f t="shared" si="23"/>
        <v/>
      </c>
      <c r="CH8" s="91" t="str">
        <f t="shared" si="24"/>
        <v/>
      </c>
      <c r="CI8" s="134" t="str">
        <f t="shared" si="25"/>
        <v/>
      </c>
      <c r="CJ8" s="134" t="str">
        <f t="shared" si="26"/>
        <v/>
      </c>
      <c r="CK8" s="134" t="str">
        <f t="shared" si="27"/>
        <v/>
      </c>
      <c r="CL8" s="134" t="str">
        <f t="shared" si="28"/>
        <v/>
      </c>
      <c r="CM8" s="134" t="str">
        <f t="shared" si="29"/>
        <v/>
      </c>
      <c r="CN8" s="134" t="str">
        <f t="shared" si="30"/>
        <v/>
      </c>
      <c r="CO8" s="134" t="str">
        <f t="shared" si="31"/>
        <v/>
      </c>
      <c r="CP8" s="134" t="str">
        <f t="shared" si="32"/>
        <v/>
      </c>
      <c r="CQ8" s="134" t="str">
        <f t="shared" si="33"/>
        <v/>
      </c>
      <c r="CR8" s="134" t="str">
        <f t="shared" si="34"/>
        <v/>
      </c>
      <c r="CS8" s="134" t="str">
        <f t="shared" si="35"/>
        <v/>
      </c>
      <c r="CT8" s="134" t="str">
        <f t="shared" si="1"/>
        <v/>
      </c>
      <c r="CU8" s="134" t="str">
        <f t="shared" si="2"/>
        <v/>
      </c>
      <c r="CV8" s="134" t="str">
        <f t="shared" si="3"/>
        <v/>
      </c>
      <c r="CW8" s="134" t="str">
        <f t="shared" si="4"/>
        <v/>
      </c>
      <c r="CX8" s="134" t="str">
        <f t="shared" si="5"/>
        <v/>
      </c>
    </row>
    <row r="9" spans="1:102" ht="16" thickBot="1">
      <c r="A9" s="25" t="str">
        <f>IF('PI - PPG'!A7&lt;&gt;"",'PI - PPG'!A7, "")</f>
        <v/>
      </c>
      <c r="B9" s="25" t="str">
        <f>IF('PI - PPG'!B7&lt;&gt;"",'PI - PPG'!B7, "")</f>
        <v/>
      </c>
      <c r="C9" s="136" t="s">
        <v>128</v>
      </c>
      <c r="D9" s="85">
        <v>5</v>
      </c>
      <c r="E9" s="25" t="str">
        <f>IF('PI - PPG'!D7&lt;&gt;"",'PI - PPG'!D7, "")</f>
        <v/>
      </c>
      <c r="F9" s="151" t="str">
        <f>IF('PI - PPG'!E7&lt;&gt;"",'PI - PPG'!E7," ")</f>
        <v xml:space="preserve"> </v>
      </c>
      <c r="G9" s="109">
        <v>0</v>
      </c>
      <c r="H9" s="109">
        <v>0</v>
      </c>
      <c r="I9" s="110">
        <v>0</v>
      </c>
      <c r="J9" s="110">
        <v>0</v>
      </c>
      <c r="K9" s="110"/>
      <c r="L9" s="110">
        <v>0</v>
      </c>
      <c r="M9" s="110">
        <v>0</v>
      </c>
      <c r="N9" s="110"/>
      <c r="O9" s="107">
        <v>0</v>
      </c>
      <c r="P9" s="107">
        <v>0</v>
      </c>
      <c r="Q9" s="110">
        <v>0</v>
      </c>
      <c r="R9" s="110">
        <v>0</v>
      </c>
      <c r="S9" s="110">
        <v>0</v>
      </c>
      <c r="T9" s="110">
        <v>0</v>
      </c>
      <c r="U9" s="110">
        <v>0</v>
      </c>
      <c r="V9" s="110">
        <v>0</v>
      </c>
      <c r="W9" s="111">
        <v>0</v>
      </c>
      <c r="X9" s="111">
        <v>0</v>
      </c>
      <c r="Y9" s="111">
        <v>0</v>
      </c>
      <c r="Z9" s="151" t="str">
        <f>IF('PI - PPG'!U7&lt;&gt;"",'PI - PPG'!U7," ")</f>
        <v xml:space="preserve"> </v>
      </c>
      <c r="AA9" s="109">
        <v>0</v>
      </c>
      <c r="AB9" s="109">
        <v>0</v>
      </c>
      <c r="AC9" s="110">
        <v>0</v>
      </c>
      <c r="AD9" s="110">
        <v>0</v>
      </c>
      <c r="AE9" s="110"/>
      <c r="AF9" s="110">
        <v>0</v>
      </c>
      <c r="AG9" s="110">
        <v>0</v>
      </c>
      <c r="AH9" s="110"/>
      <c r="AI9" s="107">
        <v>0</v>
      </c>
      <c r="AJ9" s="107">
        <v>0</v>
      </c>
      <c r="AK9" s="110">
        <v>0</v>
      </c>
      <c r="AL9" s="110">
        <v>0</v>
      </c>
      <c r="AM9" s="110">
        <v>0</v>
      </c>
      <c r="AN9" s="110">
        <v>0</v>
      </c>
      <c r="AO9" s="110">
        <v>0</v>
      </c>
      <c r="AP9" s="110">
        <v>0</v>
      </c>
      <c r="AQ9" s="111">
        <v>0</v>
      </c>
      <c r="AR9" s="111">
        <v>0</v>
      </c>
      <c r="AS9" s="111">
        <v>0</v>
      </c>
      <c r="AT9" s="151" t="str">
        <f>IF('PI - PPG'!AK7&lt;&gt;"",'PI - PPG'!AK7," ")</f>
        <v xml:space="preserve"> </v>
      </c>
      <c r="AU9" s="109">
        <v>0</v>
      </c>
      <c r="AV9" s="109">
        <v>0</v>
      </c>
      <c r="AW9" s="110">
        <v>0</v>
      </c>
      <c r="AX9" s="110">
        <v>0</v>
      </c>
      <c r="AY9" s="110"/>
      <c r="AZ9" s="110">
        <v>0</v>
      </c>
      <c r="BA9" s="110">
        <v>0</v>
      </c>
      <c r="BB9" s="110"/>
      <c r="BC9" s="107">
        <v>0</v>
      </c>
      <c r="BD9" s="107">
        <v>0</v>
      </c>
      <c r="BE9" s="110">
        <v>0</v>
      </c>
      <c r="BF9" s="110">
        <v>0</v>
      </c>
      <c r="BG9" s="110">
        <v>0</v>
      </c>
      <c r="BH9" s="110">
        <v>0</v>
      </c>
      <c r="BI9" s="110">
        <v>0</v>
      </c>
      <c r="BJ9" s="110">
        <v>0</v>
      </c>
      <c r="BK9" s="111">
        <v>0</v>
      </c>
      <c r="BL9" s="111">
        <v>0</v>
      </c>
      <c r="BM9" s="111">
        <v>0</v>
      </c>
      <c r="BN9" s="253"/>
      <c r="BO9" s="152">
        <f>'PI - PPG'!BB7</f>
        <v>0</v>
      </c>
      <c r="BP9" s="91" t="str">
        <f t="shared" si="6"/>
        <v/>
      </c>
      <c r="BQ9" s="91" t="str">
        <f t="shared" si="7"/>
        <v/>
      </c>
      <c r="BR9" s="91" t="str">
        <f t="shared" si="8"/>
        <v/>
      </c>
      <c r="BS9" s="91" t="str">
        <f t="shared" si="9"/>
        <v/>
      </c>
      <c r="BT9" s="91" t="str">
        <f t="shared" si="10"/>
        <v/>
      </c>
      <c r="BU9" s="91" t="str">
        <f t="shared" si="11"/>
        <v/>
      </c>
      <c r="BV9" s="91" t="str">
        <f t="shared" si="12"/>
        <v/>
      </c>
      <c r="BW9" s="91" t="str">
        <f t="shared" si="13"/>
        <v/>
      </c>
      <c r="BX9" s="91" t="str">
        <f t="shared" si="14"/>
        <v/>
      </c>
      <c r="BY9" s="91" t="str">
        <f t="shared" si="15"/>
        <v/>
      </c>
      <c r="BZ9" s="91" t="str">
        <f t="shared" si="16"/>
        <v/>
      </c>
      <c r="CA9" s="91" t="str">
        <f t="shared" si="17"/>
        <v/>
      </c>
      <c r="CB9" s="91" t="str">
        <f t="shared" si="18"/>
        <v/>
      </c>
      <c r="CC9" s="91" t="str">
        <f t="shared" si="19"/>
        <v/>
      </c>
      <c r="CD9" s="91" t="str">
        <f t="shared" si="20"/>
        <v/>
      </c>
      <c r="CE9" s="91" t="str">
        <f t="shared" si="21"/>
        <v/>
      </c>
      <c r="CF9" s="91" t="str">
        <f t="shared" si="22"/>
        <v/>
      </c>
      <c r="CG9" s="91" t="str">
        <f t="shared" si="23"/>
        <v/>
      </c>
      <c r="CH9" s="91" t="str">
        <f t="shared" si="24"/>
        <v/>
      </c>
      <c r="CI9" s="134" t="str">
        <f t="shared" si="25"/>
        <v/>
      </c>
      <c r="CJ9" s="134" t="str">
        <f t="shared" si="26"/>
        <v/>
      </c>
      <c r="CK9" s="134" t="str">
        <f t="shared" si="27"/>
        <v/>
      </c>
      <c r="CL9" s="134" t="str">
        <f t="shared" si="28"/>
        <v/>
      </c>
      <c r="CM9" s="134" t="str">
        <f t="shared" si="29"/>
        <v/>
      </c>
      <c r="CN9" s="134" t="str">
        <f t="shared" si="30"/>
        <v/>
      </c>
      <c r="CO9" s="134" t="str">
        <f t="shared" si="31"/>
        <v/>
      </c>
      <c r="CP9" s="134" t="str">
        <f t="shared" si="32"/>
        <v/>
      </c>
      <c r="CQ9" s="134" t="str">
        <f t="shared" si="33"/>
        <v/>
      </c>
      <c r="CR9" s="134" t="str">
        <f t="shared" si="34"/>
        <v/>
      </c>
      <c r="CS9" s="134" t="str">
        <f t="shared" si="35"/>
        <v/>
      </c>
      <c r="CT9" s="134" t="str">
        <f t="shared" si="1"/>
        <v/>
      </c>
      <c r="CU9" s="134" t="str">
        <f t="shared" si="2"/>
        <v/>
      </c>
      <c r="CV9" s="134" t="str">
        <f t="shared" si="3"/>
        <v/>
      </c>
      <c r="CW9" s="134" t="str">
        <f t="shared" si="4"/>
        <v/>
      </c>
      <c r="CX9" s="134" t="str">
        <f t="shared" si="5"/>
        <v/>
      </c>
    </row>
    <row r="10" spans="1:102" ht="16" thickBot="1">
      <c r="A10" s="25" t="str">
        <f>IF('PI - PPG'!A8&lt;&gt;"",'PI - PPG'!A8, "")</f>
        <v/>
      </c>
      <c r="B10" s="25" t="str">
        <f>IF('PI - PPG'!B8&lt;&gt;"",'PI - PPG'!B8, "")</f>
        <v/>
      </c>
      <c r="C10" s="136" t="s">
        <v>128</v>
      </c>
      <c r="D10" s="85">
        <v>6</v>
      </c>
      <c r="E10" s="25" t="str">
        <f>IF('PI - PPG'!D8&lt;&gt;"",'PI - PPG'!D8, "")</f>
        <v/>
      </c>
      <c r="F10" s="151" t="str">
        <f>IF('PI - PPG'!E8&lt;&gt;"",'PI - PPG'!E8," ")</f>
        <v xml:space="preserve"> </v>
      </c>
      <c r="G10" s="109">
        <v>0</v>
      </c>
      <c r="H10" s="109">
        <v>0</v>
      </c>
      <c r="I10" s="110">
        <v>0</v>
      </c>
      <c r="J10" s="110">
        <v>0</v>
      </c>
      <c r="K10" s="110"/>
      <c r="L10" s="110">
        <v>0</v>
      </c>
      <c r="M10" s="110">
        <v>0</v>
      </c>
      <c r="N10" s="110"/>
      <c r="O10" s="107">
        <v>0</v>
      </c>
      <c r="P10" s="107">
        <v>0</v>
      </c>
      <c r="Q10" s="110">
        <v>0</v>
      </c>
      <c r="R10" s="110">
        <v>0</v>
      </c>
      <c r="S10" s="110">
        <v>0</v>
      </c>
      <c r="T10" s="110">
        <v>0</v>
      </c>
      <c r="U10" s="110">
        <v>0</v>
      </c>
      <c r="V10" s="110">
        <v>0</v>
      </c>
      <c r="W10" s="111">
        <v>0</v>
      </c>
      <c r="X10" s="111">
        <v>0</v>
      </c>
      <c r="Y10" s="111">
        <v>0</v>
      </c>
      <c r="Z10" s="151" t="str">
        <f>IF('PI - PPG'!U8&lt;&gt;"",'PI - PPG'!U8," ")</f>
        <v xml:space="preserve"> </v>
      </c>
      <c r="AA10" s="109">
        <v>0</v>
      </c>
      <c r="AB10" s="109">
        <v>0</v>
      </c>
      <c r="AC10" s="110">
        <v>0</v>
      </c>
      <c r="AD10" s="110">
        <v>0</v>
      </c>
      <c r="AE10" s="110"/>
      <c r="AF10" s="110">
        <v>0</v>
      </c>
      <c r="AG10" s="110">
        <v>0</v>
      </c>
      <c r="AH10" s="110"/>
      <c r="AI10" s="107">
        <v>0</v>
      </c>
      <c r="AJ10" s="107">
        <v>0</v>
      </c>
      <c r="AK10" s="110">
        <v>0</v>
      </c>
      <c r="AL10" s="110">
        <v>0</v>
      </c>
      <c r="AM10" s="110">
        <v>0</v>
      </c>
      <c r="AN10" s="110">
        <v>0</v>
      </c>
      <c r="AO10" s="110">
        <v>0</v>
      </c>
      <c r="AP10" s="110">
        <v>0</v>
      </c>
      <c r="AQ10" s="111">
        <v>0</v>
      </c>
      <c r="AR10" s="111">
        <v>0</v>
      </c>
      <c r="AS10" s="111">
        <v>0</v>
      </c>
      <c r="AT10" s="151" t="str">
        <f>IF('PI - PPG'!AK8&lt;&gt;"",'PI - PPG'!AK8," ")</f>
        <v xml:space="preserve"> </v>
      </c>
      <c r="AU10" s="109">
        <v>0</v>
      </c>
      <c r="AV10" s="109">
        <v>0</v>
      </c>
      <c r="AW10" s="110">
        <v>0</v>
      </c>
      <c r="AX10" s="110">
        <v>0</v>
      </c>
      <c r="AY10" s="110"/>
      <c r="AZ10" s="110">
        <v>0</v>
      </c>
      <c r="BA10" s="110">
        <v>0</v>
      </c>
      <c r="BB10" s="110"/>
      <c r="BC10" s="107">
        <v>0</v>
      </c>
      <c r="BD10" s="107">
        <v>0</v>
      </c>
      <c r="BE10" s="110">
        <v>0</v>
      </c>
      <c r="BF10" s="110">
        <v>0</v>
      </c>
      <c r="BG10" s="110">
        <v>0</v>
      </c>
      <c r="BH10" s="110">
        <v>0</v>
      </c>
      <c r="BI10" s="110">
        <v>0</v>
      </c>
      <c r="BJ10" s="110">
        <v>0</v>
      </c>
      <c r="BK10" s="111">
        <v>0</v>
      </c>
      <c r="BL10" s="111">
        <v>0</v>
      </c>
      <c r="BM10" s="111">
        <v>0</v>
      </c>
      <c r="BN10" s="253"/>
      <c r="BO10" s="152">
        <f>'PI - PPG'!BB8</f>
        <v>0</v>
      </c>
      <c r="BP10" s="91" t="str">
        <f t="shared" si="6"/>
        <v/>
      </c>
      <c r="BQ10" s="91" t="str">
        <f t="shared" si="7"/>
        <v/>
      </c>
      <c r="BR10" s="91" t="str">
        <f t="shared" si="8"/>
        <v/>
      </c>
      <c r="BS10" s="91" t="str">
        <f t="shared" si="9"/>
        <v/>
      </c>
      <c r="BT10" s="91" t="str">
        <f t="shared" si="10"/>
        <v/>
      </c>
      <c r="BU10" s="91" t="str">
        <f t="shared" si="11"/>
        <v/>
      </c>
      <c r="BV10" s="91" t="str">
        <f t="shared" si="12"/>
        <v/>
      </c>
      <c r="BW10" s="91" t="str">
        <f t="shared" si="13"/>
        <v/>
      </c>
      <c r="BX10" s="91" t="str">
        <f t="shared" si="14"/>
        <v/>
      </c>
      <c r="BY10" s="91" t="str">
        <f t="shared" si="15"/>
        <v/>
      </c>
      <c r="BZ10" s="91" t="str">
        <f t="shared" si="16"/>
        <v/>
      </c>
      <c r="CA10" s="91" t="str">
        <f t="shared" si="17"/>
        <v/>
      </c>
      <c r="CB10" s="91" t="str">
        <f t="shared" si="18"/>
        <v/>
      </c>
      <c r="CC10" s="91" t="str">
        <f t="shared" si="19"/>
        <v/>
      </c>
      <c r="CD10" s="91" t="str">
        <f t="shared" si="20"/>
        <v/>
      </c>
      <c r="CE10" s="91" t="str">
        <f t="shared" si="21"/>
        <v/>
      </c>
      <c r="CF10" s="91" t="str">
        <f t="shared" si="22"/>
        <v/>
      </c>
      <c r="CG10" s="91" t="str">
        <f t="shared" si="23"/>
        <v/>
      </c>
      <c r="CH10" s="91" t="str">
        <f t="shared" si="24"/>
        <v/>
      </c>
      <c r="CI10" s="134" t="str">
        <f t="shared" si="25"/>
        <v/>
      </c>
      <c r="CJ10" s="134" t="str">
        <f t="shared" si="26"/>
        <v/>
      </c>
      <c r="CK10" s="134" t="str">
        <f t="shared" si="27"/>
        <v/>
      </c>
      <c r="CL10" s="134" t="str">
        <f t="shared" si="28"/>
        <v/>
      </c>
      <c r="CM10" s="134" t="str">
        <f t="shared" si="29"/>
        <v/>
      </c>
      <c r="CN10" s="134" t="str">
        <f t="shared" si="30"/>
        <v/>
      </c>
      <c r="CO10" s="134" t="str">
        <f t="shared" si="31"/>
        <v/>
      </c>
      <c r="CP10" s="134" t="str">
        <f t="shared" si="32"/>
        <v/>
      </c>
      <c r="CQ10" s="134" t="str">
        <f t="shared" si="33"/>
        <v/>
      </c>
      <c r="CR10" s="134" t="str">
        <f t="shared" si="34"/>
        <v/>
      </c>
      <c r="CS10" s="134" t="str">
        <f t="shared" si="35"/>
        <v/>
      </c>
      <c r="CT10" s="134" t="str">
        <f t="shared" si="1"/>
        <v/>
      </c>
      <c r="CU10" s="134" t="str">
        <f t="shared" si="2"/>
        <v/>
      </c>
      <c r="CV10" s="134" t="str">
        <f t="shared" si="3"/>
        <v/>
      </c>
      <c r="CW10" s="134" t="str">
        <f t="shared" si="4"/>
        <v/>
      </c>
      <c r="CX10" s="134" t="str">
        <f t="shared" si="5"/>
        <v/>
      </c>
    </row>
    <row r="11" spans="1:102" ht="16" thickBot="1">
      <c r="A11" s="25" t="str">
        <f>IF('PI - PPG'!A9&lt;&gt;"",'PI - PPG'!A9, "")</f>
        <v/>
      </c>
      <c r="B11" s="25" t="str">
        <f>IF('PI - PPG'!B9&lt;&gt;"",'PI - PPG'!B9, "")</f>
        <v/>
      </c>
      <c r="C11" s="136" t="s">
        <v>128</v>
      </c>
      <c r="D11" s="85">
        <v>7</v>
      </c>
      <c r="E11" s="25" t="str">
        <f>IF('PI - PPG'!D9&lt;&gt;"",'PI - PPG'!D9, "")</f>
        <v/>
      </c>
      <c r="F11" s="151" t="str">
        <f>IF('PI - PPG'!E9&lt;&gt;"",'PI - PPG'!E9," ")</f>
        <v xml:space="preserve"> </v>
      </c>
      <c r="G11" s="109">
        <v>0</v>
      </c>
      <c r="H11" s="109">
        <v>0</v>
      </c>
      <c r="I11" s="110">
        <v>0</v>
      </c>
      <c r="J11" s="110">
        <v>0</v>
      </c>
      <c r="K11" s="110"/>
      <c r="L11" s="110">
        <v>0</v>
      </c>
      <c r="M11" s="110">
        <v>0</v>
      </c>
      <c r="N11" s="110"/>
      <c r="O11" s="107">
        <v>0</v>
      </c>
      <c r="P11" s="107">
        <v>0</v>
      </c>
      <c r="Q11" s="110">
        <v>0</v>
      </c>
      <c r="R11" s="110">
        <v>0</v>
      </c>
      <c r="S11" s="110">
        <v>0</v>
      </c>
      <c r="T11" s="110">
        <v>0</v>
      </c>
      <c r="U11" s="110">
        <v>0</v>
      </c>
      <c r="V11" s="110">
        <v>0</v>
      </c>
      <c r="W11" s="111">
        <v>0</v>
      </c>
      <c r="X11" s="111">
        <v>0</v>
      </c>
      <c r="Y11" s="111">
        <v>0</v>
      </c>
      <c r="Z11" s="151" t="str">
        <f>IF('PI - PPG'!U9&lt;&gt;"",'PI - PPG'!U9," ")</f>
        <v xml:space="preserve"> </v>
      </c>
      <c r="AA11" s="109">
        <v>0</v>
      </c>
      <c r="AB11" s="109">
        <v>0</v>
      </c>
      <c r="AC11" s="110">
        <v>0</v>
      </c>
      <c r="AD11" s="110">
        <v>0</v>
      </c>
      <c r="AE11" s="110"/>
      <c r="AF11" s="110">
        <v>0</v>
      </c>
      <c r="AG11" s="110">
        <v>0</v>
      </c>
      <c r="AH11" s="110"/>
      <c r="AI11" s="107">
        <v>0</v>
      </c>
      <c r="AJ11" s="107">
        <v>0</v>
      </c>
      <c r="AK11" s="110">
        <v>0</v>
      </c>
      <c r="AL11" s="110">
        <v>0</v>
      </c>
      <c r="AM11" s="110">
        <v>0</v>
      </c>
      <c r="AN11" s="110">
        <v>0</v>
      </c>
      <c r="AO11" s="110">
        <v>0</v>
      </c>
      <c r="AP11" s="110">
        <v>0</v>
      </c>
      <c r="AQ11" s="111">
        <v>0</v>
      </c>
      <c r="AR11" s="111">
        <v>0</v>
      </c>
      <c r="AS11" s="111">
        <v>0</v>
      </c>
      <c r="AT11" s="151" t="str">
        <f>IF('PI - PPG'!AK9&lt;&gt;"",'PI - PPG'!AK9," ")</f>
        <v xml:space="preserve"> </v>
      </c>
      <c r="AU11" s="109">
        <v>0</v>
      </c>
      <c r="AV11" s="109">
        <v>0</v>
      </c>
      <c r="AW11" s="110">
        <v>0</v>
      </c>
      <c r="AX11" s="110">
        <v>0</v>
      </c>
      <c r="AY11" s="110"/>
      <c r="AZ11" s="110">
        <v>0</v>
      </c>
      <c r="BA11" s="110">
        <v>0</v>
      </c>
      <c r="BB11" s="110"/>
      <c r="BC11" s="107">
        <v>0</v>
      </c>
      <c r="BD11" s="107">
        <v>0</v>
      </c>
      <c r="BE11" s="110">
        <v>0</v>
      </c>
      <c r="BF11" s="110">
        <v>0</v>
      </c>
      <c r="BG11" s="110">
        <v>0</v>
      </c>
      <c r="BH11" s="110">
        <v>0</v>
      </c>
      <c r="BI11" s="110">
        <v>0</v>
      </c>
      <c r="BJ11" s="110">
        <v>0</v>
      </c>
      <c r="BK11" s="111">
        <v>0</v>
      </c>
      <c r="BL11" s="111">
        <v>0</v>
      </c>
      <c r="BM11" s="111">
        <v>0</v>
      </c>
      <c r="BN11" s="253"/>
      <c r="BO11" s="152">
        <f>'PI - PPG'!BB9</f>
        <v>0</v>
      </c>
      <c r="BP11" s="91" t="str">
        <f t="shared" si="6"/>
        <v/>
      </c>
      <c r="BQ11" s="91" t="str">
        <f t="shared" si="7"/>
        <v/>
      </c>
      <c r="BR11" s="91" t="str">
        <f t="shared" si="8"/>
        <v/>
      </c>
      <c r="BS11" s="91" t="str">
        <f t="shared" si="9"/>
        <v/>
      </c>
      <c r="BT11" s="91" t="str">
        <f t="shared" si="10"/>
        <v/>
      </c>
      <c r="BU11" s="91" t="str">
        <f t="shared" si="11"/>
        <v/>
      </c>
      <c r="BV11" s="91" t="str">
        <f t="shared" si="12"/>
        <v/>
      </c>
      <c r="BW11" s="91" t="str">
        <f t="shared" si="13"/>
        <v/>
      </c>
      <c r="BX11" s="91" t="str">
        <f t="shared" si="14"/>
        <v/>
      </c>
      <c r="BY11" s="91" t="str">
        <f t="shared" si="15"/>
        <v/>
      </c>
      <c r="BZ11" s="91" t="str">
        <f t="shared" si="16"/>
        <v/>
      </c>
      <c r="CA11" s="91" t="str">
        <f t="shared" si="17"/>
        <v/>
      </c>
      <c r="CB11" s="91" t="str">
        <f t="shared" si="18"/>
        <v/>
      </c>
      <c r="CC11" s="91" t="str">
        <f t="shared" si="19"/>
        <v/>
      </c>
      <c r="CD11" s="91" t="str">
        <f t="shared" si="20"/>
        <v/>
      </c>
      <c r="CE11" s="91" t="str">
        <f t="shared" si="21"/>
        <v/>
      </c>
      <c r="CF11" s="91" t="str">
        <f t="shared" si="22"/>
        <v/>
      </c>
      <c r="CG11" s="91" t="str">
        <f t="shared" si="23"/>
        <v/>
      </c>
      <c r="CH11" s="91" t="str">
        <f t="shared" si="24"/>
        <v/>
      </c>
      <c r="CI11" s="134" t="str">
        <f t="shared" si="25"/>
        <v/>
      </c>
      <c r="CJ11" s="134" t="str">
        <f t="shared" si="26"/>
        <v/>
      </c>
      <c r="CK11" s="134" t="str">
        <f t="shared" si="27"/>
        <v/>
      </c>
      <c r="CL11" s="134" t="str">
        <f t="shared" si="28"/>
        <v/>
      </c>
      <c r="CM11" s="134" t="str">
        <f t="shared" si="29"/>
        <v/>
      </c>
      <c r="CN11" s="134" t="str">
        <f t="shared" si="30"/>
        <v/>
      </c>
      <c r="CO11" s="134" t="str">
        <f t="shared" si="31"/>
        <v/>
      </c>
      <c r="CP11" s="134" t="str">
        <f t="shared" si="32"/>
        <v/>
      </c>
      <c r="CQ11" s="134" t="str">
        <f t="shared" si="33"/>
        <v/>
      </c>
      <c r="CR11" s="134" t="str">
        <f t="shared" si="34"/>
        <v/>
      </c>
      <c r="CS11" s="134" t="str">
        <f t="shared" si="35"/>
        <v/>
      </c>
      <c r="CT11" s="134" t="str">
        <f t="shared" si="1"/>
        <v/>
      </c>
      <c r="CU11" s="134" t="str">
        <f t="shared" si="2"/>
        <v/>
      </c>
      <c r="CV11" s="134" t="str">
        <f t="shared" si="3"/>
        <v/>
      </c>
      <c r="CW11" s="134" t="str">
        <f t="shared" si="4"/>
        <v/>
      </c>
      <c r="CX11" s="134" t="str">
        <f t="shared" si="5"/>
        <v/>
      </c>
    </row>
    <row r="12" spans="1:102" ht="16" thickBot="1">
      <c r="A12" s="25" t="str">
        <f>IF('PI - PPG'!A10&lt;&gt;"",'PI - PPG'!A10, "")</f>
        <v/>
      </c>
      <c r="B12" s="25" t="str">
        <f>IF('PI - PPG'!B10&lt;&gt;"",'PI - PPG'!B10, "")</f>
        <v/>
      </c>
      <c r="C12" s="136" t="s">
        <v>128</v>
      </c>
      <c r="D12" s="85">
        <v>8</v>
      </c>
      <c r="E12" s="25" t="str">
        <f>IF('PI - PPG'!D10&lt;&gt;"",'PI - PPG'!D10, "")</f>
        <v/>
      </c>
      <c r="F12" s="151" t="str">
        <f>IF('PI - PPG'!E10&lt;&gt;"",'PI - PPG'!E10," ")</f>
        <v xml:space="preserve"> </v>
      </c>
      <c r="G12" s="109">
        <v>0</v>
      </c>
      <c r="H12" s="109">
        <v>0</v>
      </c>
      <c r="I12" s="110">
        <v>0</v>
      </c>
      <c r="J12" s="110">
        <v>0</v>
      </c>
      <c r="K12" s="110"/>
      <c r="L12" s="110">
        <v>0</v>
      </c>
      <c r="M12" s="110">
        <v>0</v>
      </c>
      <c r="N12" s="110"/>
      <c r="O12" s="107">
        <v>0</v>
      </c>
      <c r="P12" s="107">
        <v>0</v>
      </c>
      <c r="Q12" s="110">
        <v>0</v>
      </c>
      <c r="R12" s="110">
        <v>0</v>
      </c>
      <c r="S12" s="110">
        <v>0</v>
      </c>
      <c r="T12" s="110">
        <v>0</v>
      </c>
      <c r="U12" s="110">
        <v>0</v>
      </c>
      <c r="V12" s="110">
        <v>0</v>
      </c>
      <c r="W12" s="111">
        <v>0</v>
      </c>
      <c r="X12" s="111">
        <v>0</v>
      </c>
      <c r="Y12" s="111">
        <v>0</v>
      </c>
      <c r="Z12" s="151" t="str">
        <f>IF('PI - PPG'!U10&lt;&gt;"",'PI - PPG'!U10," ")</f>
        <v xml:space="preserve"> </v>
      </c>
      <c r="AA12" s="109">
        <v>0</v>
      </c>
      <c r="AB12" s="109">
        <v>0</v>
      </c>
      <c r="AC12" s="110">
        <v>0</v>
      </c>
      <c r="AD12" s="110">
        <v>0</v>
      </c>
      <c r="AE12" s="110"/>
      <c r="AF12" s="110">
        <v>0</v>
      </c>
      <c r="AG12" s="110">
        <v>0</v>
      </c>
      <c r="AH12" s="110"/>
      <c r="AI12" s="107">
        <v>0</v>
      </c>
      <c r="AJ12" s="107">
        <v>0</v>
      </c>
      <c r="AK12" s="110">
        <v>0</v>
      </c>
      <c r="AL12" s="110">
        <v>0</v>
      </c>
      <c r="AM12" s="110">
        <v>0</v>
      </c>
      <c r="AN12" s="110">
        <v>0</v>
      </c>
      <c r="AO12" s="110">
        <v>0</v>
      </c>
      <c r="AP12" s="110">
        <v>0</v>
      </c>
      <c r="AQ12" s="111">
        <v>0</v>
      </c>
      <c r="AR12" s="111">
        <v>0</v>
      </c>
      <c r="AS12" s="111">
        <v>0</v>
      </c>
      <c r="AT12" s="151" t="str">
        <f>IF('PI - PPG'!AK10&lt;&gt;"",'PI - PPG'!AK10," ")</f>
        <v xml:space="preserve"> </v>
      </c>
      <c r="AU12" s="109">
        <v>0</v>
      </c>
      <c r="AV12" s="109">
        <v>0</v>
      </c>
      <c r="AW12" s="110">
        <v>0</v>
      </c>
      <c r="AX12" s="110">
        <v>0</v>
      </c>
      <c r="AY12" s="110"/>
      <c r="AZ12" s="110">
        <v>0</v>
      </c>
      <c r="BA12" s="110">
        <v>0</v>
      </c>
      <c r="BB12" s="110"/>
      <c r="BC12" s="107">
        <v>0</v>
      </c>
      <c r="BD12" s="107">
        <v>0</v>
      </c>
      <c r="BE12" s="110">
        <v>0</v>
      </c>
      <c r="BF12" s="110">
        <v>0</v>
      </c>
      <c r="BG12" s="110">
        <v>0</v>
      </c>
      <c r="BH12" s="110">
        <v>0</v>
      </c>
      <c r="BI12" s="110">
        <v>0</v>
      </c>
      <c r="BJ12" s="110">
        <v>0</v>
      </c>
      <c r="BK12" s="111">
        <v>0</v>
      </c>
      <c r="BL12" s="111">
        <v>0</v>
      </c>
      <c r="BM12" s="111">
        <v>0</v>
      </c>
      <c r="BN12" s="253"/>
      <c r="BO12" s="152">
        <f>'PI - PPG'!BB10</f>
        <v>0</v>
      </c>
      <c r="BP12" s="91" t="str">
        <f t="shared" si="6"/>
        <v/>
      </c>
      <c r="BQ12" s="91" t="str">
        <f t="shared" si="7"/>
        <v/>
      </c>
      <c r="BR12" s="91" t="str">
        <f t="shared" si="8"/>
        <v/>
      </c>
      <c r="BS12" s="91" t="str">
        <f t="shared" si="9"/>
        <v/>
      </c>
      <c r="BT12" s="91" t="str">
        <f t="shared" si="10"/>
        <v/>
      </c>
      <c r="BU12" s="91" t="str">
        <f t="shared" si="11"/>
        <v/>
      </c>
      <c r="BV12" s="91" t="str">
        <f t="shared" si="12"/>
        <v/>
      </c>
      <c r="BW12" s="91" t="str">
        <f t="shared" si="13"/>
        <v/>
      </c>
      <c r="BX12" s="91" t="str">
        <f t="shared" si="14"/>
        <v/>
      </c>
      <c r="BY12" s="91" t="str">
        <f t="shared" si="15"/>
        <v/>
      </c>
      <c r="BZ12" s="91" t="str">
        <f t="shared" si="16"/>
        <v/>
      </c>
      <c r="CA12" s="91" t="str">
        <f t="shared" si="17"/>
        <v/>
      </c>
      <c r="CB12" s="91" t="str">
        <f t="shared" si="18"/>
        <v/>
      </c>
      <c r="CC12" s="91" t="str">
        <f t="shared" si="19"/>
        <v/>
      </c>
      <c r="CD12" s="91" t="str">
        <f t="shared" si="20"/>
        <v/>
      </c>
      <c r="CE12" s="91" t="str">
        <f t="shared" si="21"/>
        <v/>
      </c>
      <c r="CF12" s="91" t="str">
        <f t="shared" si="22"/>
        <v/>
      </c>
      <c r="CG12" s="91" t="str">
        <f t="shared" si="23"/>
        <v/>
      </c>
      <c r="CH12" s="91" t="str">
        <f t="shared" si="24"/>
        <v/>
      </c>
      <c r="CI12" s="134" t="str">
        <f t="shared" si="25"/>
        <v/>
      </c>
      <c r="CJ12" s="134" t="str">
        <f t="shared" si="26"/>
        <v/>
      </c>
      <c r="CK12" s="134" t="str">
        <f t="shared" si="27"/>
        <v/>
      </c>
      <c r="CL12" s="134" t="str">
        <f t="shared" si="28"/>
        <v/>
      </c>
      <c r="CM12" s="134" t="str">
        <f t="shared" si="29"/>
        <v/>
      </c>
      <c r="CN12" s="134" t="str">
        <f t="shared" si="30"/>
        <v/>
      </c>
      <c r="CO12" s="134" t="str">
        <f t="shared" si="31"/>
        <v/>
      </c>
      <c r="CP12" s="134" t="str">
        <f t="shared" si="32"/>
        <v/>
      </c>
      <c r="CQ12" s="134" t="str">
        <f t="shared" si="33"/>
        <v/>
      </c>
      <c r="CR12" s="134" t="str">
        <f t="shared" si="34"/>
        <v/>
      </c>
      <c r="CS12" s="134" t="str">
        <f t="shared" si="35"/>
        <v/>
      </c>
      <c r="CT12" s="134" t="str">
        <f t="shared" si="1"/>
        <v/>
      </c>
      <c r="CU12" s="134" t="str">
        <f t="shared" si="2"/>
        <v/>
      </c>
      <c r="CV12" s="134" t="str">
        <f t="shared" si="3"/>
        <v/>
      </c>
      <c r="CW12" s="134" t="str">
        <f t="shared" si="4"/>
        <v/>
      </c>
      <c r="CX12" s="134" t="str">
        <f t="shared" si="5"/>
        <v/>
      </c>
    </row>
    <row r="13" spans="1:102" ht="16" thickBot="1">
      <c r="A13" s="25" t="str">
        <f>IF('PI - PPG'!A11&lt;&gt;"",'PI - PPG'!A11, "")</f>
        <v/>
      </c>
      <c r="B13" s="25" t="str">
        <f>IF('PI - PPG'!B11&lt;&gt;"",'PI - PPG'!B11, "")</f>
        <v/>
      </c>
      <c r="C13" s="136" t="s">
        <v>128</v>
      </c>
      <c r="D13" s="85">
        <v>9</v>
      </c>
      <c r="E13" s="25" t="str">
        <f>IF('PI - PPG'!D11&lt;&gt;"",'PI - PPG'!D11, "")</f>
        <v/>
      </c>
      <c r="F13" s="151" t="str">
        <f>IF('PI - PPG'!E11&lt;&gt;"",'PI - PPG'!E11," ")</f>
        <v xml:space="preserve"> </v>
      </c>
      <c r="G13" s="109">
        <v>0</v>
      </c>
      <c r="H13" s="109">
        <v>0</v>
      </c>
      <c r="I13" s="110">
        <v>0</v>
      </c>
      <c r="J13" s="110">
        <v>0</v>
      </c>
      <c r="K13" s="110"/>
      <c r="L13" s="110">
        <v>0</v>
      </c>
      <c r="M13" s="110">
        <v>0</v>
      </c>
      <c r="N13" s="110"/>
      <c r="O13" s="107">
        <v>0</v>
      </c>
      <c r="P13" s="107">
        <v>0</v>
      </c>
      <c r="Q13" s="110">
        <v>0</v>
      </c>
      <c r="R13" s="110">
        <v>0</v>
      </c>
      <c r="S13" s="110">
        <v>0</v>
      </c>
      <c r="T13" s="110">
        <v>0</v>
      </c>
      <c r="U13" s="110">
        <v>0</v>
      </c>
      <c r="V13" s="110">
        <v>0</v>
      </c>
      <c r="W13" s="111">
        <v>0</v>
      </c>
      <c r="X13" s="111">
        <v>0</v>
      </c>
      <c r="Y13" s="111">
        <v>0</v>
      </c>
      <c r="Z13" s="151" t="str">
        <f>IF('PI - PPG'!U11&lt;&gt;"",'PI - PPG'!U11," ")</f>
        <v xml:space="preserve"> </v>
      </c>
      <c r="AA13" s="109">
        <v>0</v>
      </c>
      <c r="AB13" s="109">
        <v>0</v>
      </c>
      <c r="AC13" s="110">
        <v>0</v>
      </c>
      <c r="AD13" s="110">
        <v>0</v>
      </c>
      <c r="AE13" s="110"/>
      <c r="AF13" s="110">
        <v>0</v>
      </c>
      <c r="AG13" s="110">
        <v>0</v>
      </c>
      <c r="AH13" s="110"/>
      <c r="AI13" s="107">
        <v>0</v>
      </c>
      <c r="AJ13" s="107">
        <v>0</v>
      </c>
      <c r="AK13" s="110">
        <v>0</v>
      </c>
      <c r="AL13" s="110">
        <v>0</v>
      </c>
      <c r="AM13" s="110">
        <v>0</v>
      </c>
      <c r="AN13" s="110">
        <v>0</v>
      </c>
      <c r="AO13" s="110">
        <v>0</v>
      </c>
      <c r="AP13" s="110">
        <v>0</v>
      </c>
      <c r="AQ13" s="111">
        <v>0</v>
      </c>
      <c r="AR13" s="111">
        <v>0</v>
      </c>
      <c r="AS13" s="111">
        <v>0</v>
      </c>
      <c r="AT13" s="151" t="str">
        <f>IF('PI - PPG'!AK11&lt;&gt;"",'PI - PPG'!AK11," ")</f>
        <v xml:space="preserve"> </v>
      </c>
      <c r="AU13" s="109">
        <v>0</v>
      </c>
      <c r="AV13" s="109">
        <v>0</v>
      </c>
      <c r="AW13" s="110">
        <v>0</v>
      </c>
      <c r="AX13" s="110">
        <v>0</v>
      </c>
      <c r="AY13" s="110"/>
      <c r="AZ13" s="110">
        <v>0</v>
      </c>
      <c r="BA13" s="110">
        <v>0</v>
      </c>
      <c r="BB13" s="110"/>
      <c r="BC13" s="107">
        <v>0</v>
      </c>
      <c r="BD13" s="107">
        <v>0</v>
      </c>
      <c r="BE13" s="110">
        <v>0</v>
      </c>
      <c r="BF13" s="110">
        <v>0</v>
      </c>
      <c r="BG13" s="110">
        <v>0</v>
      </c>
      <c r="BH13" s="110">
        <v>0</v>
      </c>
      <c r="BI13" s="110">
        <v>0</v>
      </c>
      <c r="BJ13" s="110">
        <v>0</v>
      </c>
      <c r="BK13" s="111">
        <v>0</v>
      </c>
      <c r="BL13" s="111">
        <v>0</v>
      </c>
      <c r="BM13" s="111">
        <v>0</v>
      </c>
      <c r="BN13" s="253"/>
      <c r="BO13" s="152">
        <f>'PI - PPG'!BB11</f>
        <v>0</v>
      </c>
      <c r="BP13" s="91" t="str">
        <f t="shared" si="6"/>
        <v/>
      </c>
      <c r="BQ13" s="91" t="str">
        <f t="shared" si="7"/>
        <v/>
      </c>
      <c r="BR13" s="91" t="str">
        <f t="shared" si="8"/>
        <v/>
      </c>
      <c r="BS13" s="91" t="str">
        <f t="shared" si="9"/>
        <v/>
      </c>
      <c r="BT13" s="91" t="str">
        <f t="shared" si="10"/>
        <v/>
      </c>
      <c r="BU13" s="91" t="str">
        <f t="shared" si="11"/>
        <v/>
      </c>
      <c r="BV13" s="91" t="str">
        <f t="shared" si="12"/>
        <v/>
      </c>
      <c r="BW13" s="91" t="str">
        <f t="shared" si="13"/>
        <v/>
      </c>
      <c r="BX13" s="91" t="str">
        <f t="shared" si="14"/>
        <v/>
      </c>
      <c r="BY13" s="91" t="str">
        <f t="shared" si="15"/>
        <v/>
      </c>
      <c r="BZ13" s="91" t="str">
        <f t="shared" si="16"/>
        <v/>
      </c>
      <c r="CA13" s="91" t="str">
        <f t="shared" si="17"/>
        <v/>
      </c>
      <c r="CB13" s="91" t="str">
        <f t="shared" si="18"/>
        <v/>
      </c>
      <c r="CC13" s="91" t="str">
        <f t="shared" si="19"/>
        <v/>
      </c>
      <c r="CD13" s="91" t="str">
        <f t="shared" si="20"/>
        <v/>
      </c>
      <c r="CE13" s="91" t="str">
        <f t="shared" si="21"/>
        <v/>
      </c>
      <c r="CF13" s="91" t="str">
        <f t="shared" si="22"/>
        <v/>
      </c>
      <c r="CG13" s="91" t="str">
        <f t="shared" si="23"/>
        <v/>
      </c>
      <c r="CH13" s="91" t="str">
        <f t="shared" si="24"/>
        <v/>
      </c>
      <c r="CI13" s="134" t="str">
        <f t="shared" si="25"/>
        <v/>
      </c>
      <c r="CJ13" s="134" t="str">
        <f t="shared" si="26"/>
        <v/>
      </c>
      <c r="CK13" s="134" t="str">
        <f t="shared" si="27"/>
        <v/>
      </c>
      <c r="CL13" s="134" t="str">
        <f t="shared" si="28"/>
        <v/>
      </c>
      <c r="CM13" s="134" t="str">
        <f t="shared" si="29"/>
        <v/>
      </c>
      <c r="CN13" s="134" t="str">
        <f t="shared" si="30"/>
        <v/>
      </c>
      <c r="CO13" s="134" t="str">
        <f t="shared" si="31"/>
        <v/>
      </c>
      <c r="CP13" s="134" t="str">
        <f t="shared" si="32"/>
        <v/>
      </c>
      <c r="CQ13" s="134" t="str">
        <f t="shared" si="33"/>
        <v/>
      </c>
      <c r="CR13" s="134" t="str">
        <f t="shared" si="34"/>
        <v/>
      </c>
      <c r="CS13" s="134" t="str">
        <f t="shared" si="35"/>
        <v/>
      </c>
      <c r="CT13" s="134" t="str">
        <f t="shared" si="1"/>
        <v/>
      </c>
      <c r="CU13" s="134" t="str">
        <f t="shared" si="2"/>
        <v/>
      </c>
      <c r="CV13" s="134" t="str">
        <f t="shared" si="3"/>
        <v/>
      </c>
      <c r="CW13" s="134" t="str">
        <f t="shared" si="4"/>
        <v/>
      </c>
      <c r="CX13" s="134" t="str">
        <f t="shared" si="5"/>
        <v/>
      </c>
    </row>
    <row r="14" spans="1:102" ht="16" thickBot="1">
      <c r="A14" s="25" t="str">
        <f>IF('PI - PPG'!A12&lt;&gt;"",'PI - PPG'!A12, "")</f>
        <v/>
      </c>
      <c r="B14" s="25" t="str">
        <f>IF('PI - PPG'!B12&lt;&gt;"",'PI - PPG'!B12, "")</f>
        <v/>
      </c>
      <c r="C14" s="136" t="s">
        <v>128</v>
      </c>
      <c r="D14" s="85">
        <v>10</v>
      </c>
      <c r="E14" s="25" t="str">
        <f>IF('PI - PPG'!D12&lt;&gt;"",'PI - PPG'!D12, "")</f>
        <v/>
      </c>
      <c r="F14" s="151" t="str">
        <f>IF('PI - PPG'!E12&lt;&gt;"",'PI - PPG'!E12," ")</f>
        <v xml:space="preserve"> </v>
      </c>
      <c r="G14" s="109">
        <v>0</v>
      </c>
      <c r="H14" s="109">
        <v>0</v>
      </c>
      <c r="I14" s="110">
        <v>0</v>
      </c>
      <c r="J14" s="110">
        <v>0</v>
      </c>
      <c r="K14" s="110"/>
      <c r="L14" s="110">
        <v>0</v>
      </c>
      <c r="M14" s="110">
        <v>0</v>
      </c>
      <c r="N14" s="110"/>
      <c r="O14" s="107">
        <v>0</v>
      </c>
      <c r="P14" s="107">
        <v>0</v>
      </c>
      <c r="Q14" s="110">
        <v>0</v>
      </c>
      <c r="R14" s="110">
        <v>0</v>
      </c>
      <c r="S14" s="110">
        <v>0</v>
      </c>
      <c r="T14" s="110">
        <v>0</v>
      </c>
      <c r="U14" s="110">
        <v>0</v>
      </c>
      <c r="V14" s="110">
        <v>0</v>
      </c>
      <c r="W14" s="111">
        <v>0</v>
      </c>
      <c r="X14" s="111">
        <v>0</v>
      </c>
      <c r="Y14" s="111">
        <v>0</v>
      </c>
      <c r="Z14" s="151" t="str">
        <f>IF('PI - PPG'!U12&lt;&gt;"",'PI - PPG'!U12," ")</f>
        <v xml:space="preserve"> </v>
      </c>
      <c r="AA14" s="109">
        <v>0</v>
      </c>
      <c r="AB14" s="109">
        <v>0</v>
      </c>
      <c r="AC14" s="110">
        <v>0</v>
      </c>
      <c r="AD14" s="110">
        <v>0</v>
      </c>
      <c r="AE14" s="110"/>
      <c r="AF14" s="110">
        <v>0</v>
      </c>
      <c r="AG14" s="110">
        <v>0</v>
      </c>
      <c r="AH14" s="110"/>
      <c r="AI14" s="107">
        <v>0</v>
      </c>
      <c r="AJ14" s="107">
        <v>0</v>
      </c>
      <c r="AK14" s="110">
        <v>0</v>
      </c>
      <c r="AL14" s="110">
        <v>0</v>
      </c>
      <c r="AM14" s="110">
        <v>0</v>
      </c>
      <c r="AN14" s="110">
        <v>0</v>
      </c>
      <c r="AO14" s="110">
        <v>0</v>
      </c>
      <c r="AP14" s="110">
        <v>0</v>
      </c>
      <c r="AQ14" s="111">
        <v>0</v>
      </c>
      <c r="AR14" s="111">
        <v>0</v>
      </c>
      <c r="AS14" s="111">
        <v>0</v>
      </c>
      <c r="AT14" s="151" t="str">
        <f>IF('PI - PPG'!AK12&lt;&gt;"",'PI - PPG'!AK12," ")</f>
        <v xml:space="preserve"> </v>
      </c>
      <c r="AU14" s="109">
        <v>0</v>
      </c>
      <c r="AV14" s="109">
        <v>0</v>
      </c>
      <c r="AW14" s="110">
        <v>0</v>
      </c>
      <c r="AX14" s="110">
        <v>0</v>
      </c>
      <c r="AY14" s="110"/>
      <c r="AZ14" s="110">
        <v>0</v>
      </c>
      <c r="BA14" s="110">
        <v>0</v>
      </c>
      <c r="BB14" s="110"/>
      <c r="BC14" s="107">
        <v>0</v>
      </c>
      <c r="BD14" s="107">
        <v>0</v>
      </c>
      <c r="BE14" s="110">
        <v>0</v>
      </c>
      <c r="BF14" s="110">
        <v>0</v>
      </c>
      <c r="BG14" s="110">
        <v>0</v>
      </c>
      <c r="BH14" s="110">
        <v>0</v>
      </c>
      <c r="BI14" s="110">
        <v>0</v>
      </c>
      <c r="BJ14" s="110">
        <v>0</v>
      </c>
      <c r="BK14" s="111">
        <v>0</v>
      </c>
      <c r="BL14" s="111">
        <v>0</v>
      </c>
      <c r="BM14" s="111">
        <v>0</v>
      </c>
      <c r="BN14" s="253"/>
      <c r="BO14" s="152">
        <f>'PI - PPG'!BB12</f>
        <v>0</v>
      </c>
      <c r="BP14" s="91" t="str">
        <f t="shared" si="6"/>
        <v/>
      </c>
      <c r="BQ14" s="91" t="str">
        <f t="shared" si="7"/>
        <v/>
      </c>
      <c r="BR14" s="91" t="str">
        <f t="shared" si="8"/>
        <v/>
      </c>
      <c r="BS14" s="91" t="str">
        <f t="shared" si="9"/>
        <v/>
      </c>
      <c r="BT14" s="91" t="str">
        <f t="shared" si="10"/>
        <v/>
      </c>
      <c r="BU14" s="91" t="str">
        <f t="shared" si="11"/>
        <v/>
      </c>
      <c r="BV14" s="91" t="str">
        <f t="shared" si="12"/>
        <v/>
      </c>
      <c r="BW14" s="91" t="str">
        <f t="shared" si="13"/>
        <v/>
      </c>
      <c r="BX14" s="91" t="str">
        <f t="shared" si="14"/>
        <v/>
      </c>
      <c r="BY14" s="91" t="str">
        <f t="shared" si="15"/>
        <v/>
      </c>
      <c r="BZ14" s="91" t="str">
        <f t="shared" si="16"/>
        <v/>
      </c>
      <c r="CA14" s="91" t="str">
        <f t="shared" si="17"/>
        <v/>
      </c>
      <c r="CB14" s="91" t="str">
        <f t="shared" si="18"/>
        <v/>
      </c>
      <c r="CC14" s="91" t="str">
        <f t="shared" si="19"/>
        <v/>
      </c>
      <c r="CD14" s="91" t="str">
        <f t="shared" si="20"/>
        <v/>
      </c>
      <c r="CE14" s="91" t="str">
        <f t="shared" si="21"/>
        <v/>
      </c>
      <c r="CF14" s="91" t="str">
        <f t="shared" si="22"/>
        <v/>
      </c>
      <c r="CG14" s="91" t="str">
        <f t="shared" si="23"/>
        <v/>
      </c>
      <c r="CH14" s="91" t="str">
        <f t="shared" si="24"/>
        <v/>
      </c>
      <c r="CI14" s="134" t="str">
        <f t="shared" si="25"/>
        <v/>
      </c>
      <c r="CJ14" s="134" t="str">
        <f t="shared" si="26"/>
        <v/>
      </c>
      <c r="CK14" s="134" t="str">
        <f t="shared" si="27"/>
        <v/>
      </c>
      <c r="CL14" s="134" t="str">
        <f t="shared" si="28"/>
        <v/>
      </c>
      <c r="CM14" s="134" t="str">
        <f t="shared" si="29"/>
        <v/>
      </c>
      <c r="CN14" s="134" t="str">
        <f t="shared" si="30"/>
        <v/>
      </c>
      <c r="CO14" s="134" t="str">
        <f t="shared" si="31"/>
        <v/>
      </c>
      <c r="CP14" s="134" t="str">
        <f t="shared" si="32"/>
        <v/>
      </c>
      <c r="CQ14" s="134" t="str">
        <f t="shared" si="33"/>
        <v/>
      </c>
      <c r="CR14" s="134" t="str">
        <f t="shared" si="34"/>
        <v/>
      </c>
      <c r="CS14" s="134" t="str">
        <f t="shared" si="35"/>
        <v/>
      </c>
      <c r="CT14" s="134" t="str">
        <f t="shared" si="1"/>
        <v/>
      </c>
      <c r="CU14" s="134" t="str">
        <f t="shared" si="2"/>
        <v/>
      </c>
      <c r="CV14" s="134" t="str">
        <f t="shared" si="3"/>
        <v/>
      </c>
      <c r="CW14" s="134" t="str">
        <f t="shared" si="4"/>
        <v/>
      </c>
      <c r="CX14" s="134" t="str">
        <f t="shared" si="5"/>
        <v/>
      </c>
    </row>
    <row r="15" spans="1:102" ht="16" thickBot="1">
      <c r="A15" s="25" t="str">
        <f>IF('PI - PPG'!A13&lt;&gt;"",'PI - PPG'!A13, "")</f>
        <v/>
      </c>
      <c r="B15" s="25" t="str">
        <f>IF('PI - PPG'!B13&lt;&gt;"",'PI - PPG'!B13, "")</f>
        <v/>
      </c>
      <c r="C15" s="136" t="s">
        <v>128</v>
      </c>
      <c r="D15" s="85">
        <v>11</v>
      </c>
      <c r="E15" s="25" t="str">
        <f>IF('PI - PPG'!D13&lt;&gt;"",'PI - PPG'!D13, "")</f>
        <v/>
      </c>
      <c r="F15" s="151" t="str">
        <f>IF('PI - PPG'!E13&lt;&gt;"",'PI - PPG'!E13," ")</f>
        <v xml:space="preserve"> </v>
      </c>
      <c r="G15" s="109">
        <v>0</v>
      </c>
      <c r="H15" s="109">
        <v>0</v>
      </c>
      <c r="I15" s="110">
        <v>0</v>
      </c>
      <c r="J15" s="110">
        <v>0</v>
      </c>
      <c r="K15" s="110"/>
      <c r="L15" s="110">
        <v>0</v>
      </c>
      <c r="M15" s="110">
        <v>0</v>
      </c>
      <c r="N15" s="110"/>
      <c r="O15" s="107">
        <v>0</v>
      </c>
      <c r="P15" s="107">
        <v>0</v>
      </c>
      <c r="Q15" s="110">
        <v>0</v>
      </c>
      <c r="R15" s="110">
        <v>0</v>
      </c>
      <c r="S15" s="110">
        <v>0</v>
      </c>
      <c r="T15" s="110">
        <v>0</v>
      </c>
      <c r="U15" s="110">
        <v>0</v>
      </c>
      <c r="V15" s="110">
        <v>0</v>
      </c>
      <c r="W15" s="111">
        <v>0</v>
      </c>
      <c r="X15" s="111">
        <v>0</v>
      </c>
      <c r="Y15" s="111">
        <v>0</v>
      </c>
      <c r="Z15" s="151" t="str">
        <f>IF('PI - PPG'!U13&lt;&gt;"",'PI - PPG'!U13," ")</f>
        <v xml:space="preserve"> </v>
      </c>
      <c r="AA15" s="109">
        <v>0</v>
      </c>
      <c r="AB15" s="109">
        <v>0</v>
      </c>
      <c r="AC15" s="110">
        <v>0</v>
      </c>
      <c r="AD15" s="110">
        <v>0</v>
      </c>
      <c r="AE15" s="110"/>
      <c r="AF15" s="110">
        <v>0</v>
      </c>
      <c r="AG15" s="110">
        <v>0</v>
      </c>
      <c r="AH15" s="110"/>
      <c r="AI15" s="107">
        <v>0</v>
      </c>
      <c r="AJ15" s="107">
        <v>0</v>
      </c>
      <c r="AK15" s="110">
        <v>0</v>
      </c>
      <c r="AL15" s="110">
        <v>0</v>
      </c>
      <c r="AM15" s="110">
        <v>0</v>
      </c>
      <c r="AN15" s="110">
        <v>0</v>
      </c>
      <c r="AO15" s="110">
        <v>0</v>
      </c>
      <c r="AP15" s="110">
        <v>0</v>
      </c>
      <c r="AQ15" s="111">
        <v>0</v>
      </c>
      <c r="AR15" s="111">
        <v>0</v>
      </c>
      <c r="AS15" s="111">
        <v>0</v>
      </c>
      <c r="AT15" s="151" t="str">
        <f>IF('PI - PPG'!AK13&lt;&gt;"",'PI - PPG'!AK13," ")</f>
        <v xml:space="preserve"> </v>
      </c>
      <c r="AU15" s="109">
        <v>0</v>
      </c>
      <c r="AV15" s="109">
        <v>0</v>
      </c>
      <c r="AW15" s="110">
        <v>0</v>
      </c>
      <c r="AX15" s="110">
        <v>0</v>
      </c>
      <c r="AY15" s="110"/>
      <c r="AZ15" s="110">
        <v>0</v>
      </c>
      <c r="BA15" s="110">
        <v>0</v>
      </c>
      <c r="BB15" s="110"/>
      <c r="BC15" s="107">
        <v>0</v>
      </c>
      <c r="BD15" s="107">
        <v>0</v>
      </c>
      <c r="BE15" s="110">
        <v>0</v>
      </c>
      <c r="BF15" s="110">
        <v>0</v>
      </c>
      <c r="BG15" s="110">
        <v>0</v>
      </c>
      <c r="BH15" s="110">
        <v>0</v>
      </c>
      <c r="BI15" s="110">
        <v>0</v>
      </c>
      <c r="BJ15" s="110">
        <v>0</v>
      </c>
      <c r="BK15" s="111">
        <v>0</v>
      </c>
      <c r="BL15" s="111">
        <v>0</v>
      </c>
      <c r="BM15" s="111">
        <v>0</v>
      </c>
      <c r="BN15" s="253"/>
      <c r="BO15" s="152">
        <f>'PI - PPG'!BB13</f>
        <v>0</v>
      </c>
      <c r="BP15" s="91" t="str">
        <f t="shared" si="6"/>
        <v/>
      </c>
      <c r="BQ15" s="91" t="str">
        <f t="shared" si="7"/>
        <v/>
      </c>
      <c r="BR15" s="91" t="str">
        <f t="shared" si="8"/>
        <v/>
      </c>
      <c r="BS15" s="91" t="str">
        <f t="shared" si="9"/>
        <v/>
      </c>
      <c r="BT15" s="91" t="str">
        <f t="shared" si="10"/>
        <v/>
      </c>
      <c r="BU15" s="91" t="str">
        <f t="shared" si="11"/>
        <v/>
      </c>
      <c r="BV15" s="91" t="str">
        <f t="shared" si="12"/>
        <v/>
      </c>
      <c r="BW15" s="91" t="str">
        <f t="shared" si="13"/>
        <v/>
      </c>
      <c r="BX15" s="91" t="str">
        <f t="shared" si="14"/>
        <v/>
      </c>
      <c r="BY15" s="91" t="str">
        <f t="shared" si="15"/>
        <v/>
      </c>
      <c r="BZ15" s="91" t="str">
        <f t="shared" si="16"/>
        <v/>
      </c>
      <c r="CA15" s="91" t="str">
        <f t="shared" si="17"/>
        <v/>
      </c>
      <c r="CB15" s="91" t="str">
        <f t="shared" si="18"/>
        <v/>
      </c>
      <c r="CC15" s="91" t="str">
        <f t="shared" si="19"/>
        <v/>
      </c>
      <c r="CD15" s="91" t="str">
        <f t="shared" si="20"/>
        <v/>
      </c>
      <c r="CE15" s="91" t="str">
        <f t="shared" si="21"/>
        <v/>
      </c>
      <c r="CF15" s="91" t="str">
        <f t="shared" si="22"/>
        <v/>
      </c>
      <c r="CG15" s="91" t="str">
        <f t="shared" si="23"/>
        <v/>
      </c>
      <c r="CH15" s="91" t="str">
        <f t="shared" si="24"/>
        <v/>
      </c>
      <c r="CI15" s="134" t="str">
        <f t="shared" si="25"/>
        <v/>
      </c>
      <c r="CJ15" s="134" t="str">
        <f t="shared" si="26"/>
        <v/>
      </c>
      <c r="CK15" s="134" t="str">
        <f t="shared" si="27"/>
        <v/>
      </c>
      <c r="CL15" s="134" t="str">
        <f t="shared" si="28"/>
        <v/>
      </c>
      <c r="CM15" s="134" t="str">
        <f t="shared" si="29"/>
        <v/>
      </c>
      <c r="CN15" s="134" t="str">
        <f t="shared" si="30"/>
        <v/>
      </c>
      <c r="CO15" s="134" t="str">
        <f t="shared" si="31"/>
        <v/>
      </c>
      <c r="CP15" s="134" t="str">
        <f t="shared" si="32"/>
        <v/>
      </c>
      <c r="CQ15" s="134" t="str">
        <f t="shared" si="33"/>
        <v/>
      </c>
      <c r="CR15" s="134" t="str">
        <f t="shared" si="34"/>
        <v/>
      </c>
      <c r="CS15" s="134" t="str">
        <f t="shared" si="35"/>
        <v/>
      </c>
      <c r="CT15" s="134" t="str">
        <f t="shared" si="1"/>
        <v/>
      </c>
      <c r="CU15" s="134" t="str">
        <f t="shared" si="2"/>
        <v/>
      </c>
      <c r="CV15" s="134" t="str">
        <f t="shared" si="3"/>
        <v/>
      </c>
      <c r="CW15" s="134" t="str">
        <f t="shared" si="4"/>
        <v/>
      </c>
      <c r="CX15" s="134" t="str">
        <f t="shared" si="5"/>
        <v/>
      </c>
    </row>
    <row r="16" spans="1:102" ht="16" customHeight="1" thickBot="1">
      <c r="A16" s="25" t="str">
        <f>IF('PI - PPG'!A14&lt;&gt;"",'PI - PPG'!A14, "")</f>
        <v/>
      </c>
      <c r="B16" s="25" t="str">
        <f>IF('PI - PPG'!B14&lt;&gt;"",'PI - PPG'!B14, "")</f>
        <v/>
      </c>
      <c r="C16" s="136" t="s">
        <v>128</v>
      </c>
      <c r="D16" s="85">
        <v>12</v>
      </c>
      <c r="E16" s="25" t="str">
        <f>IF('PI - PPG'!D14&lt;&gt;"",'PI - PPG'!D14, "")</f>
        <v/>
      </c>
      <c r="F16" s="151" t="str">
        <f>IF('PI - PPG'!E14&lt;&gt;"",'PI - PPG'!E14," ")</f>
        <v xml:space="preserve"> </v>
      </c>
      <c r="G16" s="109">
        <v>0</v>
      </c>
      <c r="H16" s="109">
        <v>0</v>
      </c>
      <c r="I16" s="110">
        <v>0</v>
      </c>
      <c r="J16" s="110">
        <v>0</v>
      </c>
      <c r="K16" s="110"/>
      <c r="L16" s="110">
        <v>0</v>
      </c>
      <c r="M16" s="110">
        <v>0</v>
      </c>
      <c r="N16" s="110"/>
      <c r="O16" s="107">
        <v>0</v>
      </c>
      <c r="P16" s="107">
        <v>0</v>
      </c>
      <c r="Q16" s="110">
        <v>0</v>
      </c>
      <c r="R16" s="110">
        <v>0</v>
      </c>
      <c r="S16" s="110">
        <v>0</v>
      </c>
      <c r="T16" s="110">
        <v>0</v>
      </c>
      <c r="U16" s="110">
        <v>0</v>
      </c>
      <c r="V16" s="110">
        <v>0</v>
      </c>
      <c r="W16" s="111">
        <v>0</v>
      </c>
      <c r="X16" s="111">
        <v>0</v>
      </c>
      <c r="Y16" s="111">
        <v>0</v>
      </c>
      <c r="Z16" s="151" t="str">
        <f>IF('PI - PPG'!U14&lt;&gt;"",'PI - PPG'!U14," ")</f>
        <v xml:space="preserve"> </v>
      </c>
      <c r="AA16" s="109">
        <v>0</v>
      </c>
      <c r="AB16" s="109">
        <v>0</v>
      </c>
      <c r="AC16" s="110">
        <v>0</v>
      </c>
      <c r="AD16" s="110">
        <v>0</v>
      </c>
      <c r="AE16" s="110"/>
      <c r="AF16" s="110">
        <v>0</v>
      </c>
      <c r="AG16" s="110">
        <v>0</v>
      </c>
      <c r="AH16" s="110"/>
      <c r="AI16" s="107">
        <v>0</v>
      </c>
      <c r="AJ16" s="107">
        <v>0</v>
      </c>
      <c r="AK16" s="110">
        <v>0</v>
      </c>
      <c r="AL16" s="110">
        <v>0</v>
      </c>
      <c r="AM16" s="110">
        <v>0</v>
      </c>
      <c r="AN16" s="110">
        <v>0</v>
      </c>
      <c r="AO16" s="110">
        <v>0</v>
      </c>
      <c r="AP16" s="110">
        <v>0</v>
      </c>
      <c r="AQ16" s="111">
        <v>0</v>
      </c>
      <c r="AR16" s="111">
        <v>0</v>
      </c>
      <c r="AS16" s="111">
        <v>0</v>
      </c>
      <c r="AT16" s="151" t="str">
        <f>IF('PI - PPG'!AK14&lt;&gt;"",'PI - PPG'!AK14," ")</f>
        <v xml:space="preserve"> </v>
      </c>
      <c r="AU16" s="109">
        <v>0</v>
      </c>
      <c r="AV16" s="109">
        <v>0</v>
      </c>
      <c r="AW16" s="110">
        <v>0</v>
      </c>
      <c r="AX16" s="110">
        <v>0</v>
      </c>
      <c r="AY16" s="110"/>
      <c r="AZ16" s="110">
        <v>0</v>
      </c>
      <c r="BA16" s="110">
        <v>0</v>
      </c>
      <c r="BB16" s="110"/>
      <c r="BC16" s="107">
        <v>0</v>
      </c>
      <c r="BD16" s="107">
        <v>0</v>
      </c>
      <c r="BE16" s="110">
        <v>0</v>
      </c>
      <c r="BF16" s="110">
        <v>0</v>
      </c>
      <c r="BG16" s="110">
        <v>0</v>
      </c>
      <c r="BH16" s="110">
        <v>0</v>
      </c>
      <c r="BI16" s="110">
        <v>0</v>
      </c>
      <c r="BJ16" s="110">
        <v>0</v>
      </c>
      <c r="BK16" s="111">
        <v>0</v>
      </c>
      <c r="BL16" s="111">
        <v>0</v>
      </c>
      <c r="BM16" s="111">
        <v>0</v>
      </c>
      <c r="BN16" s="253"/>
      <c r="BO16" s="152">
        <f>'PI - PPG'!BB14</f>
        <v>0</v>
      </c>
      <c r="BP16" s="91" t="str">
        <f t="shared" si="6"/>
        <v/>
      </c>
      <c r="BQ16" s="91" t="str">
        <f t="shared" si="7"/>
        <v/>
      </c>
      <c r="BR16" s="91" t="str">
        <f t="shared" si="8"/>
        <v/>
      </c>
      <c r="BS16" s="91" t="str">
        <f t="shared" si="9"/>
        <v/>
      </c>
      <c r="BT16" s="91" t="str">
        <f t="shared" si="10"/>
        <v/>
      </c>
      <c r="BU16" s="91" t="str">
        <f t="shared" si="11"/>
        <v/>
      </c>
      <c r="BV16" s="91" t="str">
        <f t="shared" si="12"/>
        <v/>
      </c>
      <c r="BW16" s="91" t="str">
        <f t="shared" si="13"/>
        <v/>
      </c>
      <c r="BX16" s="91" t="str">
        <f t="shared" si="14"/>
        <v/>
      </c>
      <c r="BY16" s="91" t="str">
        <f t="shared" si="15"/>
        <v/>
      </c>
      <c r="BZ16" s="91" t="str">
        <f t="shared" si="16"/>
        <v/>
      </c>
      <c r="CA16" s="91" t="str">
        <f t="shared" si="17"/>
        <v/>
      </c>
      <c r="CB16" s="91" t="str">
        <f t="shared" si="18"/>
        <v/>
      </c>
      <c r="CC16" s="91" t="str">
        <f t="shared" si="19"/>
        <v/>
      </c>
      <c r="CD16" s="91" t="str">
        <f t="shared" si="20"/>
        <v/>
      </c>
      <c r="CE16" s="91" t="str">
        <f t="shared" si="21"/>
        <v/>
      </c>
      <c r="CF16" s="91" t="str">
        <f t="shared" si="22"/>
        <v/>
      </c>
      <c r="CG16" s="91" t="str">
        <f t="shared" si="23"/>
        <v/>
      </c>
      <c r="CH16" s="91" t="str">
        <f t="shared" si="24"/>
        <v/>
      </c>
      <c r="CI16" s="134" t="str">
        <f t="shared" si="25"/>
        <v/>
      </c>
      <c r="CJ16" s="134" t="str">
        <f t="shared" si="26"/>
        <v/>
      </c>
      <c r="CK16" s="134" t="str">
        <f t="shared" si="27"/>
        <v/>
      </c>
      <c r="CL16" s="134" t="str">
        <f t="shared" si="28"/>
        <v/>
      </c>
      <c r="CM16" s="134" t="str">
        <f t="shared" si="29"/>
        <v/>
      </c>
      <c r="CN16" s="134" t="str">
        <f t="shared" si="30"/>
        <v/>
      </c>
      <c r="CO16" s="134" t="str">
        <f t="shared" si="31"/>
        <v/>
      </c>
      <c r="CP16" s="134" t="str">
        <f t="shared" si="32"/>
        <v/>
      </c>
      <c r="CQ16" s="134" t="str">
        <f t="shared" si="33"/>
        <v/>
      </c>
      <c r="CR16" s="134" t="str">
        <f t="shared" si="34"/>
        <v/>
      </c>
      <c r="CS16" s="134" t="str">
        <f t="shared" si="35"/>
        <v/>
      </c>
      <c r="CT16" s="134" t="str">
        <f t="shared" si="1"/>
        <v/>
      </c>
      <c r="CU16" s="134" t="str">
        <f t="shared" si="2"/>
        <v/>
      </c>
      <c r="CV16" s="134" t="str">
        <f t="shared" si="3"/>
        <v/>
      </c>
      <c r="CW16" s="134" t="str">
        <f t="shared" si="4"/>
        <v/>
      </c>
      <c r="CX16" s="134" t="str">
        <f t="shared" si="5"/>
        <v/>
      </c>
    </row>
    <row r="17" spans="1:102" ht="16" thickBot="1">
      <c r="A17" s="25" t="str">
        <f>IF('PI - PPG'!A15&lt;&gt;"",'PI - PPG'!A15, "")</f>
        <v/>
      </c>
      <c r="B17" s="25" t="str">
        <f>IF('PI - PPG'!B15&lt;&gt;"",'PI - PPG'!B15, "")</f>
        <v/>
      </c>
      <c r="C17" s="136" t="s">
        <v>128</v>
      </c>
      <c r="D17" s="85">
        <v>13</v>
      </c>
      <c r="E17" s="25" t="str">
        <f>IF('PI - PPG'!D15&lt;&gt;"",'PI - PPG'!D15, "")</f>
        <v/>
      </c>
      <c r="F17" s="151" t="str">
        <f>IF('PI - PPG'!E15&lt;&gt;"",'PI - PPG'!E15," ")</f>
        <v xml:space="preserve"> </v>
      </c>
      <c r="G17" s="109">
        <v>0</v>
      </c>
      <c r="H17" s="109">
        <v>0</v>
      </c>
      <c r="I17" s="110">
        <v>0</v>
      </c>
      <c r="J17" s="110">
        <v>0</v>
      </c>
      <c r="K17" s="110"/>
      <c r="L17" s="110">
        <v>0</v>
      </c>
      <c r="M17" s="110">
        <v>0</v>
      </c>
      <c r="N17" s="110"/>
      <c r="O17" s="107">
        <v>0</v>
      </c>
      <c r="P17" s="107">
        <v>0</v>
      </c>
      <c r="Q17" s="110">
        <v>0</v>
      </c>
      <c r="R17" s="110">
        <v>0</v>
      </c>
      <c r="S17" s="110">
        <v>0</v>
      </c>
      <c r="T17" s="110">
        <v>0</v>
      </c>
      <c r="U17" s="110">
        <v>0</v>
      </c>
      <c r="V17" s="110">
        <v>0</v>
      </c>
      <c r="W17" s="111">
        <v>0</v>
      </c>
      <c r="X17" s="111">
        <v>0</v>
      </c>
      <c r="Y17" s="111">
        <v>0</v>
      </c>
      <c r="Z17" s="151" t="str">
        <f>IF('PI - PPG'!U15&lt;&gt;"",'PI - PPG'!U15," ")</f>
        <v xml:space="preserve"> </v>
      </c>
      <c r="AA17" s="109">
        <v>0</v>
      </c>
      <c r="AB17" s="109">
        <v>0</v>
      </c>
      <c r="AC17" s="110">
        <v>0</v>
      </c>
      <c r="AD17" s="110">
        <v>0</v>
      </c>
      <c r="AE17" s="110"/>
      <c r="AF17" s="110">
        <v>0</v>
      </c>
      <c r="AG17" s="110">
        <v>0</v>
      </c>
      <c r="AH17" s="110"/>
      <c r="AI17" s="107">
        <v>0</v>
      </c>
      <c r="AJ17" s="107">
        <v>0</v>
      </c>
      <c r="AK17" s="110">
        <v>0</v>
      </c>
      <c r="AL17" s="110">
        <v>0</v>
      </c>
      <c r="AM17" s="110">
        <v>0</v>
      </c>
      <c r="AN17" s="110">
        <v>0</v>
      </c>
      <c r="AO17" s="110">
        <v>0</v>
      </c>
      <c r="AP17" s="110">
        <v>0</v>
      </c>
      <c r="AQ17" s="111">
        <v>0</v>
      </c>
      <c r="AR17" s="111">
        <v>0</v>
      </c>
      <c r="AS17" s="111">
        <v>0</v>
      </c>
      <c r="AT17" s="151" t="str">
        <f>IF('PI - PPG'!AK15&lt;&gt;"",'PI - PPG'!AK15," ")</f>
        <v xml:space="preserve"> </v>
      </c>
      <c r="AU17" s="109">
        <v>0</v>
      </c>
      <c r="AV17" s="109">
        <v>0</v>
      </c>
      <c r="AW17" s="110">
        <v>0</v>
      </c>
      <c r="AX17" s="110">
        <v>0</v>
      </c>
      <c r="AY17" s="110"/>
      <c r="AZ17" s="110">
        <v>0</v>
      </c>
      <c r="BA17" s="110">
        <v>0</v>
      </c>
      <c r="BB17" s="110"/>
      <c r="BC17" s="107">
        <v>0</v>
      </c>
      <c r="BD17" s="107">
        <v>0</v>
      </c>
      <c r="BE17" s="110">
        <v>0</v>
      </c>
      <c r="BF17" s="110">
        <v>0</v>
      </c>
      <c r="BG17" s="110">
        <v>0</v>
      </c>
      <c r="BH17" s="110">
        <v>0</v>
      </c>
      <c r="BI17" s="110">
        <v>0</v>
      </c>
      <c r="BJ17" s="110">
        <v>0</v>
      </c>
      <c r="BK17" s="111">
        <v>0</v>
      </c>
      <c r="BL17" s="111">
        <v>0</v>
      </c>
      <c r="BM17" s="111">
        <v>0</v>
      </c>
      <c r="BN17" s="253"/>
      <c r="BO17" s="152">
        <f>'PI - PPG'!BB15</f>
        <v>0</v>
      </c>
      <c r="BP17" s="91" t="str">
        <f t="shared" si="6"/>
        <v/>
      </c>
      <c r="BQ17" s="91" t="str">
        <f t="shared" si="7"/>
        <v/>
      </c>
      <c r="BR17" s="91" t="str">
        <f t="shared" si="8"/>
        <v/>
      </c>
      <c r="BS17" s="91" t="str">
        <f t="shared" si="9"/>
        <v/>
      </c>
      <c r="BT17" s="91" t="str">
        <f t="shared" si="10"/>
        <v/>
      </c>
      <c r="BU17" s="91" t="str">
        <f t="shared" si="11"/>
        <v/>
      </c>
      <c r="BV17" s="91" t="str">
        <f t="shared" si="12"/>
        <v/>
      </c>
      <c r="BW17" s="91" t="str">
        <f t="shared" si="13"/>
        <v/>
      </c>
      <c r="BX17" s="91" t="str">
        <f t="shared" si="14"/>
        <v/>
      </c>
      <c r="BY17" s="91" t="str">
        <f t="shared" si="15"/>
        <v/>
      </c>
      <c r="BZ17" s="91" t="str">
        <f t="shared" si="16"/>
        <v/>
      </c>
      <c r="CA17" s="91" t="str">
        <f t="shared" si="17"/>
        <v/>
      </c>
      <c r="CB17" s="91" t="str">
        <f t="shared" si="18"/>
        <v/>
      </c>
      <c r="CC17" s="91" t="str">
        <f t="shared" si="19"/>
        <v/>
      </c>
      <c r="CD17" s="91" t="str">
        <f t="shared" si="20"/>
        <v/>
      </c>
      <c r="CE17" s="91" t="str">
        <f t="shared" si="21"/>
        <v/>
      </c>
      <c r="CF17" s="91" t="str">
        <f t="shared" si="22"/>
        <v/>
      </c>
      <c r="CG17" s="91" t="str">
        <f t="shared" si="23"/>
        <v/>
      </c>
      <c r="CH17" s="91" t="str">
        <f t="shared" si="24"/>
        <v/>
      </c>
      <c r="CI17" s="134" t="str">
        <f t="shared" si="25"/>
        <v/>
      </c>
      <c r="CJ17" s="134" t="str">
        <f t="shared" si="26"/>
        <v/>
      </c>
      <c r="CK17" s="134" t="str">
        <f t="shared" si="27"/>
        <v/>
      </c>
      <c r="CL17" s="134" t="str">
        <f t="shared" si="28"/>
        <v/>
      </c>
      <c r="CM17" s="134" t="str">
        <f t="shared" si="29"/>
        <v/>
      </c>
      <c r="CN17" s="134" t="str">
        <f t="shared" si="30"/>
        <v/>
      </c>
      <c r="CO17" s="134" t="str">
        <f t="shared" si="31"/>
        <v/>
      </c>
      <c r="CP17" s="134" t="str">
        <f t="shared" si="32"/>
        <v/>
      </c>
      <c r="CQ17" s="134" t="str">
        <f t="shared" si="33"/>
        <v/>
      </c>
      <c r="CR17" s="134" t="str">
        <f t="shared" si="34"/>
        <v/>
      </c>
      <c r="CS17" s="134" t="str">
        <f t="shared" si="35"/>
        <v/>
      </c>
      <c r="CT17" s="134" t="str">
        <f t="shared" si="1"/>
        <v/>
      </c>
      <c r="CU17" s="134" t="str">
        <f t="shared" si="2"/>
        <v/>
      </c>
      <c r="CV17" s="134" t="str">
        <f t="shared" si="3"/>
        <v/>
      </c>
      <c r="CW17" s="134" t="str">
        <f t="shared" si="4"/>
        <v/>
      </c>
      <c r="CX17" s="134" t="str">
        <f t="shared" si="5"/>
        <v/>
      </c>
    </row>
    <row r="18" spans="1:102" ht="16" thickBot="1">
      <c r="A18" s="25" t="str">
        <f>IF('PI - PPG'!A16&lt;&gt;"",'PI - PPG'!A16, "")</f>
        <v/>
      </c>
      <c r="B18" s="25" t="str">
        <f>IF('PI - PPG'!B16&lt;&gt;"",'PI - PPG'!B16, "")</f>
        <v/>
      </c>
      <c r="C18" s="136" t="s">
        <v>128</v>
      </c>
      <c r="D18" s="85">
        <v>14</v>
      </c>
      <c r="E18" s="25" t="str">
        <f>IF('PI - PPG'!D16&lt;&gt;"",'PI - PPG'!D16, "")</f>
        <v/>
      </c>
      <c r="F18" s="151" t="str">
        <f>IF('PI - PPG'!E16&lt;&gt;"",'PI - PPG'!E16," ")</f>
        <v xml:space="preserve"> </v>
      </c>
      <c r="G18" s="109">
        <v>0</v>
      </c>
      <c r="H18" s="109">
        <v>0</v>
      </c>
      <c r="I18" s="110">
        <v>0</v>
      </c>
      <c r="J18" s="110">
        <v>0</v>
      </c>
      <c r="K18" s="110"/>
      <c r="L18" s="110">
        <v>0</v>
      </c>
      <c r="M18" s="110">
        <v>0</v>
      </c>
      <c r="N18" s="110"/>
      <c r="O18" s="107">
        <v>0</v>
      </c>
      <c r="P18" s="107">
        <v>0</v>
      </c>
      <c r="Q18" s="110">
        <v>0</v>
      </c>
      <c r="R18" s="110">
        <v>0</v>
      </c>
      <c r="S18" s="110">
        <v>0</v>
      </c>
      <c r="T18" s="110">
        <v>0</v>
      </c>
      <c r="U18" s="110">
        <v>0</v>
      </c>
      <c r="V18" s="110">
        <v>0</v>
      </c>
      <c r="W18" s="111">
        <v>0</v>
      </c>
      <c r="X18" s="111">
        <v>0</v>
      </c>
      <c r="Y18" s="111">
        <v>0</v>
      </c>
      <c r="Z18" s="151" t="str">
        <f>IF('PI - PPG'!U16&lt;&gt;"",'PI - PPG'!U16," ")</f>
        <v xml:space="preserve"> </v>
      </c>
      <c r="AA18" s="109">
        <v>0</v>
      </c>
      <c r="AB18" s="109">
        <v>0</v>
      </c>
      <c r="AC18" s="110">
        <v>0</v>
      </c>
      <c r="AD18" s="110">
        <v>0</v>
      </c>
      <c r="AE18" s="110"/>
      <c r="AF18" s="110">
        <v>0</v>
      </c>
      <c r="AG18" s="110">
        <v>0</v>
      </c>
      <c r="AH18" s="110"/>
      <c r="AI18" s="107">
        <v>0</v>
      </c>
      <c r="AJ18" s="107">
        <v>0</v>
      </c>
      <c r="AK18" s="110">
        <v>0</v>
      </c>
      <c r="AL18" s="110">
        <v>0</v>
      </c>
      <c r="AM18" s="110">
        <v>0</v>
      </c>
      <c r="AN18" s="110">
        <v>0</v>
      </c>
      <c r="AO18" s="110">
        <v>0</v>
      </c>
      <c r="AP18" s="110">
        <v>0</v>
      </c>
      <c r="AQ18" s="111">
        <v>0</v>
      </c>
      <c r="AR18" s="111">
        <v>0</v>
      </c>
      <c r="AS18" s="111">
        <v>0</v>
      </c>
      <c r="AT18" s="151" t="str">
        <f>IF('PI - PPG'!AK16&lt;&gt;"",'PI - PPG'!AK16," ")</f>
        <v xml:space="preserve"> </v>
      </c>
      <c r="AU18" s="109">
        <v>0</v>
      </c>
      <c r="AV18" s="109">
        <v>0</v>
      </c>
      <c r="AW18" s="110">
        <v>0</v>
      </c>
      <c r="AX18" s="110">
        <v>0</v>
      </c>
      <c r="AY18" s="110"/>
      <c r="AZ18" s="110">
        <v>0</v>
      </c>
      <c r="BA18" s="110">
        <v>0</v>
      </c>
      <c r="BB18" s="110"/>
      <c r="BC18" s="107">
        <v>0</v>
      </c>
      <c r="BD18" s="107">
        <v>0</v>
      </c>
      <c r="BE18" s="110">
        <v>0</v>
      </c>
      <c r="BF18" s="110">
        <v>0</v>
      </c>
      <c r="BG18" s="110">
        <v>0</v>
      </c>
      <c r="BH18" s="110">
        <v>0</v>
      </c>
      <c r="BI18" s="110">
        <v>0</v>
      </c>
      <c r="BJ18" s="110">
        <v>0</v>
      </c>
      <c r="BK18" s="111">
        <v>0</v>
      </c>
      <c r="BL18" s="111">
        <v>0</v>
      </c>
      <c r="BM18" s="111">
        <v>0</v>
      </c>
      <c r="BN18" s="253"/>
      <c r="BO18" s="152">
        <f>'PI - PPG'!BB16</f>
        <v>0</v>
      </c>
      <c r="BP18" s="91" t="str">
        <f t="shared" si="6"/>
        <v/>
      </c>
      <c r="BQ18" s="91" t="str">
        <f t="shared" si="7"/>
        <v/>
      </c>
      <c r="BR18" s="91" t="str">
        <f t="shared" si="8"/>
        <v/>
      </c>
      <c r="BS18" s="91" t="str">
        <f t="shared" si="9"/>
        <v/>
      </c>
      <c r="BT18" s="91" t="str">
        <f t="shared" si="10"/>
        <v/>
      </c>
      <c r="BU18" s="91" t="str">
        <f t="shared" si="11"/>
        <v/>
      </c>
      <c r="BV18" s="91" t="str">
        <f t="shared" si="12"/>
        <v/>
      </c>
      <c r="BW18" s="91" t="str">
        <f t="shared" si="13"/>
        <v/>
      </c>
      <c r="BX18" s="91" t="str">
        <f t="shared" si="14"/>
        <v/>
      </c>
      <c r="BY18" s="91" t="str">
        <f t="shared" si="15"/>
        <v/>
      </c>
      <c r="BZ18" s="91" t="str">
        <f t="shared" si="16"/>
        <v/>
      </c>
      <c r="CA18" s="91" t="str">
        <f t="shared" si="17"/>
        <v/>
      </c>
      <c r="CB18" s="91" t="str">
        <f t="shared" si="18"/>
        <v/>
      </c>
      <c r="CC18" s="91" t="str">
        <f t="shared" si="19"/>
        <v/>
      </c>
      <c r="CD18" s="91" t="str">
        <f t="shared" si="20"/>
        <v/>
      </c>
      <c r="CE18" s="91" t="str">
        <f t="shared" si="21"/>
        <v/>
      </c>
      <c r="CF18" s="91" t="str">
        <f t="shared" si="22"/>
        <v/>
      </c>
      <c r="CG18" s="91" t="str">
        <f t="shared" si="23"/>
        <v/>
      </c>
      <c r="CH18" s="91" t="str">
        <f t="shared" si="24"/>
        <v/>
      </c>
      <c r="CI18" s="134" t="str">
        <f t="shared" si="25"/>
        <v/>
      </c>
      <c r="CJ18" s="134" t="str">
        <f t="shared" si="26"/>
        <v/>
      </c>
      <c r="CK18" s="134" t="str">
        <f t="shared" si="27"/>
        <v/>
      </c>
      <c r="CL18" s="134" t="str">
        <f t="shared" si="28"/>
        <v/>
      </c>
      <c r="CM18" s="134" t="str">
        <f t="shared" si="29"/>
        <v/>
      </c>
      <c r="CN18" s="134" t="str">
        <f t="shared" si="30"/>
        <v/>
      </c>
      <c r="CO18" s="134" t="str">
        <f t="shared" si="31"/>
        <v/>
      </c>
      <c r="CP18" s="134" t="str">
        <f t="shared" si="32"/>
        <v/>
      </c>
      <c r="CQ18" s="134" t="str">
        <f t="shared" si="33"/>
        <v/>
      </c>
      <c r="CR18" s="134" t="str">
        <f t="shared" si="34"/>
        <v/>
      </c>
      <c r="CS18" s="134" t="str">
        <f t="shared" si="35"/>
        <v/>
      </c>
      <c r="CT18" s="134" t="str">
        <f t="shared" si="1"/>
        <v/>
      </c>
      <c r="CU18" s="134" t="str">
        <f t="shared" si="2"/>
        <v/>
      </c>
      <c r="CV18" s="134" t="str">
        <f t="shared" si="3"/>
        <v/>
      </c>
      <c r="CW18" s="134" t="str">
        <f t="shared" si="4"/>
        <v/>
      </c>
      <c r="CX18" s="134" t="str">
        <f t="shared" si="5"/>
        <v/>
      </c>
    </row>
    <row r="19" spans="1:102" ht="16" thickBot="1">
      <c r="A19" s="25" t="str">
        <f>IF('PI - PPG'!A17&lt;&gt;"",'PI - PPG'!A17, "")</f>
        <v/>
      </c>
      <c r="B19" s="25" t="str">
        <f>IF('PI - PPG'!B17&lt;&gt;"",'PI - PPG'!B17, "")</f>
        <v/>
      </c>
      <c r="C19" s="136" t="s">
        <v>128</v>
      </c>
      <c r="D19" s="85">
        <v>15</v>
      </c>
      <c r="E19" s="25" t="str">
        <f>IF('PI - PPG'!D17&lt;&gt;"",'PI - PPG'!D17, "")</f>
        <v/>
      </c>
      <c r="F19" s="151" t="str">
        <f>IF('PI - PPG'!E17&lt;&gt;"",'PI - PPG'!E17," ")</f>
        <v xml:space="preserve"> </v>
      </c>
      <c r="G19" s="109">
        <v>0</v>
      </c>
      <c r="H19" s="109">
        <v>0</v>
      </c>
      <c r="I19" s="110">
        <v>0</v>
      </c>
      <c r="J19" s="110">
        <v>0</v>
      </c>
      <c r="K19" s="110"/>
      <c r="L19" s="110">
        <v>0</v>
      </c>
      <c r="M19" s="110">
        <v>0</v>
      </c>
      <c r="N19" s="110"/>
      <c r="O19" s="107">
        <v>0</v>
      </c>
      <c r="P19" s="107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1">
        <v>0</v>
      </c>
      <c r="X19" s="111">
        <v>0</v>
      </c>
      <c r="Y19" s="111">
        <v>0</v>
      </c>
      <c r="Z19" s="151" t="str">
        <f>IF('PI - PPG'!U17&lt;&gt;"",'PI - PPG'!U17," ")</f>
        <v xml:space="preserve"> </v>
      </c>
      <c r="AA19" s="109">
        <v>0</v>
      </c>
      <c r="AB19" s="109">
        <v>0</v>
      </c>
      <c r="AC19" s="110">
        <v>0</v>
      </c>
      <c r="AD19" s="110">
        <v>0</v>
      </c>
      <c r="AE19" s="110"/>
      <c r="AF19" s="110">
        <v>0</v>
      </c>
      <c r="AG19" s="110">
        <v>0</v>
      </c>
      <c r="AH19" s="110"/>
      <c r="AI19" s="107">
        <v>0</v>
      </c>
      <c r="AJ19" s="107">
        <v>0</v>
      </c>
      <c r="AK19" s="110">
        <v>0</v>
      </c>
      <c r="AL19" s="110">
        <v>0</v>
      </c>
      <c r="AM19" s="110">
        <v>0</v>
      </c>
      <c r="AN19" s="110">
        <v>0</v>
      </c>
      <c r="AO19" s="110">
        <v>0</v>
      </c>
      <c r="AP19" s="110">
        <v>0</v>
      </c>
      <c r="AQ19" s="111">
        <v>0</v>
      </c>
      <c r="AR19" s="111">
        <v>0</v>
      </c>
      <c r="AS19" s="111">
        <v>0</v>
      </c>
      <c r="AT19" s="151" t="str">
        <f>IF('PI - PPG'!AK17&lt;&gt;"",'PI - PPG'!AK17," ")</f>
        <v xml:space="preserve"> </v>
      </c>
      <c r="AU19" s="109">
        <v>0</v>
      </c>
      <c r="AV19" s="109">
        <v>0</v>
      </c>
      <c r="AW19" s="110">
        <v>0</v>
      </c>
      <c r="AX19" s="110">
        <v>0</v>
      </c>
      <c r="AY19" s="110"/>
      <c r="AZ19" s="110">
        <v>0</v>
      </c>
      <c r="BA19" s="110">
        <v>0</v>
      </c>
      <c r="BB19" s="110"/>
      <c r="BC19" s="107">
        <v>0</v>
      </c>
      <c r="BD19" s="107">
        <v>0</v>
      </c>
      <c r="BE19" s="110">
        <v>0</v>
      </c>
      <c r="BF19" s="110">
        <v>0</v>
      </c>
      <c r="BG19" s="110">
        <v>0</v>
      </c>
      <c r="BH19" s="110">
        <v>0</v>
      </c>
      <c r="BI19" s="110">
        <v>0</v>
      </c>
      <c r="BJ19" s="110">
        <v>0</v>
      </c>
      <c r="BK19" s="111">
        <v>0</v>
      </c>
      <c r="BL19" s="111">
        <v>0</v>
      </c>
      <c r="BM19" s="111">
        <v>0</v>
      </c>
      <c r="BN19" s="253"/>
      <c r="BO19" s="152">
        <f>'PI - PPG'!BB17</f>
        <v>0</v>
      </c>
      <c r="BP19" s="91" t="str">
        <f t="shared" si="6"/>
        <v/>
      </c>
      <c r="BQ19" s="91" t="str">
        <f t="shared" si="7"/>
        <v/>
      </c>
      <c r="BR19" s="91" t="str">
        <f t="shared" si="8"/>
        <v/>
      </c>
      <c r="BS19" s="91" t="str">
        <f t="shared" si="9"/>
        <v/>
      </c>
      <c r="BT19" s="91" t="str">
        <f t="shared" si="10"/>
        <v/>
      </c>
      <c r="BU19" s="91" t="str">
        <f t="shared" si="11"/>
        <v/>
      </c>
      <c r="BV19" s="91" t="str">
        <f t="shared" si="12"/>
        <v/>
      </c>
      <c r="BW19" s="91" t="str">
        <f t="shared" si="13"/>
        <v/>
      </c>
      <c r="BX19" s="91" t="str">
        <f t="shared" si="14"/>
        <v/>
      </c>
      <c r="BY19" s="91" t="str">
        <f t="shared" si="15"/>
        <v/>
      </c>
      <c r="BZ19" s="91" t="str">
        <f t="shared" si="16"/>
        <v/>
      </c>
      <c r="CA19" s="91" t="str">
        <f t="shared" si="17"/>
        <v/>
      </c>
      <c r="CB19" s="91" t="str">
        <f t="shared" si="18"/>
        <v/>
      </c>
      <c r="CC19" s="91" t="str">
        <f t="shared" si="19"/>
        <v/>
      </c>
      <c r="CD19" s="91" t="str">
        <f t="shared" si="20"/>
        <v/>
      </c>
      <c r="CE19" s="91" t="str">
        <f t="shared" si="21"/>
        <v/>
      </c>
      <c r="CF19" s="91" t="str">
        <f t="shared" si="22"/>
        <v/>
      </c>
      <c r="CG19" s="91" t="str">
        <f t="shared" si="23"/>
        <v/>
      </c>
      <c r="CH19" s="91" t="str">
        <f t="shared" si="24"/>
        <v/>
      </c>
      <c r="CI19" s="134" t="str">
        <f t="shared" si="25"/>
        <v/>
      </c>
      <c r="CJ19" s="134" t="str">
        <f t="shared" si="26"/>
        <v/>
      </c>
      <c r="CK19" s="134" t="str">
        <f t="shared" si="27"/>
        <v/>
      </c>
      <c r="CL19" s="134" t="str">
        <f t="shared" si="28"/>
        <v/>
      </c>
      <c r="CM19" s="134" t="str">
        <f t="shared" si="29"/>
        <v/>
      </c>
      <c r="CN19" s="134" t="str">
        <f t="shared" si="30"/>
        <v/>
      </c>
      <c r="CO19" s="134" t="str">
        <f t="shared" si="31"/>
        <v/>
      </c>
      <c r="CP19" s="134" t="str">
        <f t="shared" si="32"/>
        <v/>
      </c>
      <c r="CQ19" s="134" t="str">
        <f t="shared" si="33"/>
        <v/>
      </c>
      <c r="CR19" s="134" t="str">
        <f t="shared" si="34"/>
        <v/>
      </c>
      <c r="CS19" s="134" t="str">
        <f t="shared" si="35"/>
        <v/>
      </c>
      <c r="CT19" s="134" t="str">
        <f t="shared" si="1"/>
        <v/>
      </c>
      <c r="CU19" s="134" t="str">
        <f t="shared" si="2"/>
        <v/>
      </c>
      <c r="CV19" s="134" t="str">
        <f t="shared" si="3"/>
        <v/>
      </c>
      <c r="CW19" s="134" t="str">
        <f t="shared" si="4"/>
        <v/>
      </c>
      <c r="CX19" s="134" t="str">
        <f t="shared" si="5"/>
        <v/>
      </c>
    </row>
    <row r="20" spans="1:102" ht="16" thickBot="1">
      <c r="A20" s="25" t="str">
        <f>IF('PI - PPG'!A18&lt;&gt;"",'PI - PPG'!A18, "")</f>
        <v/>
      </c>
      <c r="B20" s="25" t="str">
        <f>IF('PI - PPG'!B18&lt;&gt;"",'PI - PPG'!B18, "")</f>
        <v/>
      </c>
      <c r="C20" s="136" t="s">
        <v>128</v>
      </c>
      <c r="D20" s="85">
        <v>16</v>
      </c>
      <c r="E20" s="25" t="str">
        <f>IF('PI - PPG'!D18&lt;&gt;"",'PI - PPG'!D18, "")</f>
        <v/>
      </c>
      <c r="F20" s="151" t="str">
        <f>IF('PI - PPG'!E18&lt;&gt;"",'PI - PPG'!E18," ")</f>
        <v xml:space="preserve"> </v>
      </c>
      <c r="G20" s="109">
        <v>0</v>
      </c>
      <c r="H20" s="109">
        <v>0</v>
      </c>
      <c r="I20" s="110">
        <v>0</v>
      </c>
      <c r="J20" s="110">
        <v>0</v>
      </c>
      <c r="K20" s="110"/>
      <c r="L20" s="110">
        <v>0</v>
      </c>
      <c r="M20" s="110">
        <v>0</v>
      </c>
      <c r="N20" s="110"/>
      <c r="O20" s="107">
        <v>0</v>
      </c>
      <c r="P20" s="107">
        <v>0</v>
      </c>
      <c r="Q20" s="110">
        <v>0</v>
      </c>
      <c r="R20" s="110">
        <v>0</v>
      </c>
      <c r="S20" s="110">
        <v>0</v>
      </c>
      <c r="T20" s="110">
        <v>0</v>
      </c>
      <c r="U20" s="110">
        <v>0</v>
      </c>
      <c r="V20" s="110">
        <v>0</v>
      </c>
      <c r="W20" s="111">
        <v>0</v>
      </c>
      <c r="X20" s="111">
        <v>0</v>
      </c>
      <c r="Y20" s="111">
        <v>0</v>
      </c>
      <c r="Z20" s="151" t="str">
        <f>IF('PI - PPG'!U18&lt;&gt;"",'PI - PPG'!U18," ")</f>
        <v xml:space="preserve"> </v>
      </c>
      <c r="AA20" s="109">
        <v>0</v>
      </c>
      <c r="AB20" s="109">
        <v>0</v>
      </c>
      <c r="AC20" s="110">
        <v>0</v>
      </c>
      <c r="AD20" s="110">
        <v>0</v>
      </c>
      <c r="AE20" s="110"/>
      <c r="AF20" s="110">
        <v>0</v>
      </c>
      <c r="AG20" s="110">
        <v>0</v>
      </c>
      <c r="AH20" s="110"/>
      <c r="AI20" s="107">
        <v>0</v>
      </c>
      <c r="AJ20" s="107">
        <v>0</v>
      </c>
      <c r="AK20" s="110">
        <v>0</v>
      </c>
      <c r="AL20" s="110">
        <v>0</v>
      </c>
      <c r="AM20" s="110">
        <v>0</v>
      </c>
      <c r="AN20" s="110">
        <v>0</v>
      </c>
      <c r="AO20" s="110">
        <v>0</v>
      </c>
      <c r="AP20" s="110">
        <v>0</v>
      </c>
      <c r="AQ20" s="111">
        <v>0</v>
      </c>
      <c r="AR20" s="111">
        <v>0</v>
      </c>
      <c r="AS20" s="111">
        <v>0</v>
      </c>
      <c r="AT20" s="151" t="str">
        <f>IF('PI - PPG'!AK18&lt;&gt;"",'PI - PPG'!AK18," ")</f>
        <v xml:space="preserve"> </v>
      </c>
      <c r="AU20" s="109">
        <v>0</v>
      </c>
      <c r="AV20" s="109">
        <v>0</v>
      </c>
      <c r="AW20" s="110">
        <v>0</v>
      </c>
      <c r="AX20" s="110">
        <v>0</v>
      </c>
      <c r="AY20" s="110"/>
      <c r="AZ20" s="110">
        <v>0</v>
      </c>
      <c r="BA20" s="110">
        <v>0</v>
      </c>
      <c r="BB20" s="110"/>
      <c r="BC20" s="107">
        <v>0</v>
      </c>
      <c r="BD20" s="107">
        <v>0</v>
      </c>
      <c r="BE20" s="110">
        <v>0</v>
      </c>
      <c r="BF20" s="110">
        <v>0</v>
      </c>
      <c r="BG20" s="110">
        <v>0</v>
      </c>
      <c r="BH20" s="110">
        <v>0</v>
      </c>
      <c r="BI20" s="110">
        <v>0</v>
      </c>
      <c r="BJ20" s="110">
        <v>0</v>
      </c>
      <c r="BK20" s="111">
        <v>0</v>
      </c>
      <c r="BL20" s="111">
        <v>0</v>
      </c>
      <c r="BM20" s="111">
        <v>0</v>
      </c>
      <c r="BN20" s="253"/>
      <c r="BO20" s="152">
        <f>'PI - PPG'!BB18</f>
        <v>0</v>
      </c>
      <c r="BP20" s="91" t="str">
        <f t="shared" si="6"/>
        <v/>
      </c>
      <c r="BQ20" s="91" t="str">
        <f t="shared" si="7"/>
        <v/>
      </c>
      <c r="BR20" s="91" t="str">
        <f t="shared" si="8"/>
        <v/>
      </c>
      <c r="BS20" s="91" t="str">
        <f t="shared" si="9"/>
        <v/>
      </c>
      <c r="BT20" s="91" t="str">
        <f t="shared" si="10"/>
        <v/>
      </c>
      <c r="BU20" s="91" t="str">
        <f t="shared" si="11"/>
        <v/>
      </c>
      <c r="BV20" s="91" t="str">
        <f t="shared" si="12"/>
        <v/>
      </c>
      <c r="BW20" s="91" t="str">
        <f t="shared" si="13"/>
        <v/>
      </c>
      <c r="BX20" s="91" t="str">
        <f t="shared" si="14"/>
        <v/>
      </c>
      <c r="BY20" s="91" t="str">
        <f t="shared" si="15"/>
        <v/>
      </c>
      <c r="BZ20" s="91" t="str">
        <f t="shared" si="16"/>
        <v/>
      </c>
      <c r="CA20" s="91" t="str">
        <f t="shared" si="17"/>
        <v/>
      </c>
      <c r="CB20" s="91" t="str">
        <f t="shared" si="18"/>
        <v/>
      </c>
      <c r="CC20" s="91" t="str">
        <f t="shared" si="19"/>
        <v/>
      </c>
      <c r="CD20" s="91" t="str">
        <f t="shared" si="20"/>
        <v/>
      </c>
      <c r="CE20" s="91" t="str">
        <f t="shared" si="21"/>
        <v/>
      </c>
      <c r="CF20" s="91" t="str">
        <f t="shared" si="22"/>
        <v/>
      </c>
      <c r="CG20" s="91" t="str">
        <f t="shared" si="23"/>
        <v/>
      </c>
      <c r="CH20" s="91" t="str">
        <f t="shared" si="24"/>
        <v/>
      </c>
      <c r="CI20" s="134" t="str">
        <f t="shared" si="25"/>
        <v/>
      </c>
      <c r="CJ20" s="134" t="str">
        <f t="shared" si="26"/>
        <v/>
      </c>
      <c r="CK20" s="134" t="str">
        <f t="shared" si="27"/>
        <v/>
      </c>
      <c r="CL20" s="134" t="str">
        <f t="shared" si="28"/>
        <v/>
      </c>
      <c r="CM20" s="134" t="str">
        <f t="shared" si="29"/>
        <v/>
      </c>
      <c r="CN20" s="134" t="str">
        <f t="shared" si="30"/>
        <v/>
      </c>
      <c r="CO20" s="134" t="str">
        <f t="shared" si="31"/>
        <v/>
      </c>
      <c r="CP20" s="134" t="str">
        <f t="shared" si="32"/>
        <v/>
      </c>
      <c r="CQ20" s="134" t="str">
        <f t="shared" si="33"/>
        <v/>
      </c>
      <c r="CR20" s="134" t="str">
        <f t="shared" si="34"/>
        <v/>
      </c>
      <c r="CS20" s="134" t="str">
        <f t="shared" si="35"/>
        <v/>
      </c>
      <c r="CT20" s="134" t="str">
        <f t="shared" si="1"/>
        <v/>
      </c>
      <c r="CU20" s="134" t="str">
        <f t="shared" si="2"/>
        <v/>
      </c>
      <c r="CV20" s="134" t="str">
        <f t="shared" si="3"/>
        <v/>
      </c>
      <c r="CW20" s="134" t="str">
        <f t="shared" si="4"/>
        <v/>
      </c>
      <c r="CX20" s="134" t="str">
        <f t="shared" si="5"/>
        <v/>
      </c>
    </row>
    <row r="21" spans="1:102" ht="16" thickBot="1">
      <c r="A21" s="25" t="str">
        <f>IF('PI - PPG'!A19&lt;&gt;"",'PI - PPG'!A19, "")</f>
        <v/>
      </c>
      <c r="B21" s="25" t="str">
        <f>IF('PI - PPG'!B19&lt;&gt;"",'PI - PPG'!B19, "")</f>
        <v/>
      </c>
      <c r="C21" s="136" t="s">
        <v>128</v>
      </c>
      <c r="D21" s="85">
        <v>17</v>
      </c>
      <c r="E21" s="25" t="str">
        <f>IF('PI - PPG'!D19&lt;&gt;"",'PI - PPG'!D19, "")</f>
        <v/>
      </c>
      <c r="F21" s="151" t="str">
        <f>IF('PI - PPG'!E19&lt;&gt;"",'PI - PPG'!E19," ")</f>
        <v xml:space="preserve"> </v>
      </c>
      <c r="G21" s="109">
        <v>0</v>
      </c>
      <c r="H21" s="109">
        <v>0</v>
      </c>
      <c r="I21" s="110">
        <v>0</v>
      </c>
      <c r="J21" s="110">
        <v>0</v>
      </c>
      <c r="K21" s="110"/>
      <c r="L21" s="110">
        <v>0</v>
      </c>
      <c r="M21" s="110">
        <v>0</v>
      </c>
      <c r="N21" s="110"/>
      <c r="O21" s="107">
        <v>0</v>
      </c>
      <c r="P21" s="107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1">
        <v>0</v>
      </c>
      <c r="X21" s="111">
        <v>0</v>
      </c>
      <c r="Y21" s="111">
        <v>0</v>
      </c>
      <c r="Z21" s="151" t="str">
        <f>IF('PI - PPG'!U19&lt;&gt;"",'PI - PPG'!U19," ")</f>
        <v xml:space="preserve"> </v>
      </c>
      <c r="AA21" s="109">
        <v>0</v>
      </c>
      <c r="AB21" s="109">
        <v>0</v>
      </c>
      <c r="AC21" s="110">
        <v>0</v>
      </c>
      <c r="AD21" s="110">
        <v>0</v>
      </c>
      <c r="AE21" s="110"/>
      <c r="AF21" s="110">
        <v>0</v>
      </c>
      <c r="AG21" s="110">
        <v>0</v>
      </c>
      <c r="AH21" s="110"/>
      <c r="AI21" s="107">
        <v>0</v>
      </c>
      <c r="AJ21" s="107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1">
        <v>0</v>
      </c>
      <c r="AR21" s="111">
        <v>0</v>
      </c>
      <c r="AS21" s="111">
        <v>0</v>
      </c>
      <c r="AT21" s="151" t="str">
        <f>IF('PI - PPG'!AK19&lt;&gt;"",'PI - PPG'!AK19," ")</f>
        <v xml:space="preserve"> </v>
      </c>
      <c r="AU21" s="109">
        <v>0</v>
      </c>
      <c r="AV21" s="109">
        <v>0</v>
      </c>
      <c r="AW21" s="110">
        <v>0</v>
      </c>
      <c r="AX21" s="110">
        <v>0</v>
      </c>
      <c r="AY21" s="110"/>
      <c r="AZ21" s="110">
        <v>0</v>
      </c>
      <c r="BA21" s="110">
        <v>0</v>
      </c>
      <c r="BB21" s="110"/>
      <c r="BC21" s="107">
        <v>0</v>
      </c>
      <c r="BD21" s="107">
        <v>0</v>
      </c>
      <c r="BE21" s="110">
        <v>0</v>
      </c>
      <c r="BF21" s="110">
        <v>0</v>
      </c>
      <c r="BG21" s="110">
        <v>0</v>
      </c>
      <c r="BH21" s="110">
        <v>0</v>
      </c>
      <c r="BI21" s="110">
        <v>0</v>
      </c>
      <c r="BJ21" s="110">
        <v>0</v>
      </c>
      <c r="BK21" s="111">
        <v>0</v>
      </c>
      <c r="BL21" s="111">
        <v>0</v>
      </c>
      <c r="BM21" s="111">
        <v>0</v>
      </c>
      <c r="BN21" s="253"/>
      <c r="BO21" s="152">
        <f>'PI - PPG'!BB19</f>
        <v>0</v>
      </c>
      <c r="BP21" s="91" t="str">
        <f t="shared" si="6"/>
        <v/>
      </c>
      <c r="BQ21" s="91" t="str">
        <f t="shared" si="7"/>
        <v/>
      </c>
      <c r="BR21" s="91" t="str">
        <f t="shared" si="8"/>
        <v/>
      </c>
      <c r="BS21" s="91" t="str">
        <f t="shared" si="9"/>
        <v/>
      </c>
      <c r="BT21" s="91" t="str">
        <f t="shared" si="10"/>
        <v/>
      </c>
      <c r="BU21" s="91" t="str">
        <f t="shared" si="11"/>
        <v/>
      </c>
      <c r="BV21" s="91" t="str">
        <f t="shared" si="12"/>
        <v/>
      </c>
      <c r="BW21" s="91" t="str">
        <f t="shared" si="13"/>
        <v/>
      </c>
      <c r="BX21" s="91" t="str">
        <f t="shared" si="14"/>
        <v/>
      </c>
      <c r="BY21" s="91" t="str">
        <f t="shared" si="15"/>
        <v/>
      </c>
      <c r="BZ21" s="91" t="str">
        <f t="shared" si="16"/>
        <v/>
      </c>
      <c r="CA21" s="91" t="str">
        <f t="shared" si="17"/>
        <v/>
      </c>
      <c r="CB21" s="91" t="str">
        <f t="shared" si="18"/>
        <v/>
      </c>
      <c r="CC21" s="91" t="str">
        <f t="shared" si="19"/>
        <v/>
      </c>
      <c r="CD21" s="91" t="str">
        <f t="shared" si="20"/>
        <v/>
      </c>
      <c r="CE21" s="91" t="str">
        <f t="shared" si="21"/>
        <v/>
      </c>
      <c r="CF21" s="91" t="str">
        <f t="shared" si="22"/>
        <v/>
      </c>
      <c r="CG21" s="91" t="str">
        <f t="shared" si="23"/>
        <v/>
      </c>
      <c r="CH21" s="91" t="str">
        <f t="shared" si="24"/>
        <v/>
      </c>
      <c r="CI21" s="134" t="str">
        <f t="shared" si="25"/>
        <v/>
      </c>
      <c r="CJ21" s="134" t="str">
        <f t="shared" si="26"/>
        <v/>
      </c>
      <c r="CK21" s="134" t="str">
        <f t="shared" si="27"/>
        <v/>
      </c>
      <c r="CL21" s="134" t="str">
        <f t="shared" si="28"/>
        <v/>
      </c>
      <c r="CM21" s="134" t="str">
        <f t="shared" si="29"/>
        <v/>
      </c>
      <c r="CN21" s="134" t="str">
        <f t="shared" si="30"/>
        <v/>
      </c>
      <c r="CO21" s="134" t="str">
        <f t="shared" si="31"/>
        <v/>
      </c>
      <c r="CP21" s="134" t="str">
        <f t="shared" si="32"/>
        <v/>
      </c>
      <c r="CQ21" s="134" t="str">
        <f t="shared" si="33"/>
        <v/>
      </c>
      <c r="CR21" s="134" t="str">
        <f t="shared" si="34"/>
        <v/>
      </c>
      <c r="CS21" s="134" t="str">
        <f t="shared" si="35"/>
        <v/>
      </c>
      <c r="CT21" s="134" t="str">
        <f t="shared" si="1"/>
        <v/>
      </c>
      <c r="CU21" s="134" t="str">
        <f t="shared" si="2"/>
        <v/>
      </c>
      <c r="CV21" s="134" t="str">
        <f t="shared" si="3"/>
        <v/>
      </c>
      <c r="CW21" s="134" t="str">
        <f t="shared" si="4"/>
        <v/>
      </c>
      <c r="CX21" s="134" t="str">
        <f t="shared" si="5"/>
        <v/>
      </c>
    </row>
    <row r="22" spans="1:102" ht="16" thickBot="1">
      <c r="A22" s="25" t="str">
        <f>IF('PI - PPG'!A20&lt;&gt;"",'PI - PPG'!A20, "")</f>
        <v/>
      </c>
      <c r="B22" s="25" t="str">
        <f>IF('PI - PPG'!B20&lt;&gt;"",'PI - PPG'!B20, "")</f>
        <v/>
      </c>
      <c r="C22" s="136" t="s">
        <v>128</v>
      </c>
      <c r="D22" s="85">
        <v>18</v>
      </c>
      <c r="E22" s="25" t="str">
        <f>IF('PI - PPG'!D20&lt;&gt;"",'PI - PPG'!D20, "")</f>
        <v/>
      </c>
      <c r="F22" s="151" t="str">
        <f>IF('PI - PPG'!E20&lt;&gt;"",'PI - PPG'!E20," ")</f>
        <v xml:space="preserve"> </v>
      </c>
      <c r="G22" s="109">
        <v>0</v>
      </c>
      <c r="H22" s="109">
        <v>0</v>
      </c>
      <c r="I22" s="110">
        <v>0</v>
      </c>
      <c r="J22" s="110">
        <v>0</v>
      </c>
      <c r="K22" s="110"/>
      <c r="L22" s="110">
        <v>0</v>
      </c>
      <c r="M22" s="110">
        <v>0</v>
      </c>
      <c r="N22" s="110"/>
      <c r="O22" s="107">
        <v>0</v>
      </c>
      <c r="P22" s="107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1">
        <v>0</v>
      </c>
      <c r="X22" s="111">
        <v>0</v>
      </c>
      <c r="Y22" s="111">
        <v>0</v>
      </c>
      <c r="Z22" s="151" t="str">
        <f>IF('PI - PPG'!U20&lt;&gt;"",'PI - PPG'!U20," ")</f>
        <v xml:space="preserve"> </v>
      </c>
      <c r="AA22" s="109">
        <v>0</v>
      </c>
      <c r="AB22" s="109">
        <v>0</v>
      </c>
      <c r="AC22" s="110">
        <v>0</v>
      </c>
      <c r="AD22" s="110">
        <v>0</v>
      </c>
      <c r="AE22" s="110"/>
      <c r="AF22" s="110">
        <v>0</v>
      </c>
      <c r="AG22" s="110">
        <v>0</v>
      </c>
      <c r="AH22" s="110"/>
      <c r="AI22" s="107">
        <v>0</v>
      </c>
      <c r="AJ22" s="107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1">
        <v>0</v>
      </c>
      <c r="AR22" s="111">
        <v>0</v>
      </c>
      <c r="AS22" s="111">
        <v>0</v>
      </c>
      <c r="AT22" s="151" t="str">
        <f>IF('PI - PPG'!AK20&lt;&gt;"",'PI - PPG'!AK20," ")</f>
        <v xml:space="preserve"> </v>
      </c>
      <c r="AU22" s="109">
        <v>0</v>
      </c>
      <c r="AV22" s="109">
        <v>0</v>
      </c>
      <c r="AW22" s="110">
        <v>0</v>
      </c>
      <c r="AX22" s="110">
        <v>0</v>
      </c>
      <c r="AY22" s="110"/>
      <c r="AZ22" s="110">
        <v>0</v>
      </c>
      <c r="BA22" s="110">
        <v>0</v>
      </c>
      <c r="BB22" s="110"/>
      <c r="BC22" s="107">
        <v>0</v>
      </c>
      <c r="BD22" s="107">
        <v>0</v>
      </c>
      <c r="BE22" s="110">
        <v>0</v>
      </c>
      <c r="BF22" s="110">
        <v>0</v>
      </c>
      <c r="BG22" s="110">
        <v>0</v>
      </c>
      <c r="BH22" s="110">
        <v>0</v>
      </c>
      <c r="BI22" s="110">
        <v>0</v>
      </c>
      <c r="BJ22" s="110">
        <v>0</v>
      </c>
      <c r="BK22" s="111">
        <v>0</v>
      </c>
      <c r="BL22" s="111">
        <v>0</v>
      </c>
      <c r="BM22" s="111">
        <v>0</v>
      </c>
      <c r="BN22" s="253"/>
      <c r="BO22" s="152">
        <f>'PI - PPG'!BB20</f>
        <v>0</v>
      </c>
      <c r="BP22" s="91" t="str">
        <f t="shared" si="6"/>
        <v/>
      </c>
      <c r="BQ22" s="91" t="str">
        <f t="shared" si="7"/>
        <v/>
      </c>
      <c r="BR22" s="91" t="str">
        <f t="shared" si="8"/>
        <v/>
      </c>
      <c r="BS22" s="91" t="str">
        <f t="shared" si="9"/>
        <v/>
      </c>
      <c r="BT22" s="91" t="str">
        <f t="shared" si="10"/>
        <v/>
      </c>
      <c r="BU22" s="91" t="str">
        <f t="shared" si="11"/>
        <v/>
      </c>
      <c r="BV22" s="91" t="str">
        <f t="shared" si="12"/>
        <v/>
      </c>
      <c r="BW22" s="91" t="str">
        <f t="shared" si="13"/>
        <v/>
      </c>
      <c r="BX22" s="91" t="str">
        <f t="shared" si="14"/>
        <v/>
      </c>
      <c r="BY22" s="91" t="str">
        <f t="shared" si="15"/>
        <v/>
      </c>
      <c r="BZ22" s="91" t="str">
        <f t="shared" si="16"/>
        <v/>
      </c>
      <c r="CA22" s="91" t="str">
        <f t="shared" si="17"/>
        <v/>
      </c>
      <c r="CB22" s="91" t="str">
        <f t="shared" si="18"/>
        <v/>
      </c>
      <c r="CC22" s="91" t="str">
        <f t="shared" si="19"/>
        <v/>
      </c>
      <c r="CD22" s="91" t="str">
        <f t="shared" si="20"/>
        <v/>
      </c>
      <c r="CE22" s="91" t="str">
        <f t="shared" si="21"/>
        <v/>
      </c>
      <c r="CF22" s="91" t="str">
        <f t="shared" si="22"/>
        <v/>
      </c>
      <c r="CG22" s="91" t="str">
        <f t="shared" si="23"/>
        <v/>
      </c>
      <c r="CH22" s="91" t="str">
        <f t="shared" si="24"/>
        <v/>
      </c>
      <c r="CI22" s="134" t="str">
        <f t="shared" si="25"/>
        <v/>
      </c>
      <c r="CJ22" s="134" t="str">
        <f t="shared" si="26"/>
        <v/>
      </c>
      <c r="CK22" s="134" t="str">
        <f t="shared" si="27"/>
        <v/>
      </c>
      <c r="CL22" s="134" t="str">
        <f t="shared" si="28"/>
        <v/>
      </c>
      <c r="CM22" s="134" t="str">
        <f t="shared" si="29"/>
        <v/>
      </c>
      <c r="CN22" s="134" t="str">
        <f t="shared" si="30"/>
        <v/>
      </c>
      <c r="CO22" s="134" t="str">
        <f t="shared" si="31"/>
        <v/>
      </c>
      <c r="CP22" s="134" t="str">
        <f t="shared" si="32"/>
        <v/>
      </c>
      <c r="CQ22" s="134" t="str">
        <f t="shared" si="33"/>
        <v/>
      </c>
      <c r="CR22" s="134" t="str">
        <f t="shared" si="34"/>
        <v/>
      </c>
      <c r="CS22" s="134" t="str">
        <f t="shared" si="35"/>
        <v/>
      </c>
      <c r="CT22" s="134" t="str">
        <f t="shared" si="1"/>
        <v/>
      </c>
      <c r="CU22" s="134" t="str">
        <f t="shared" si="2"/>
        <v/>
      </c>
      <c r="CV22" s="134" t="str">
        <f t="shared" si="3"/>
        <v/>
      </c>
      <c r="CW22" s="134" t="str">
        <f t="shared" si="4"/>
        <v/>
      </c>
      <c r="CX22" s="134" t="str">
        <f t="shared" si="5"/>
        <v/>
      </c>
    </row>
    <row r="23" spans="1:102" ht="16" thickBot="1">
      <c r="A23" s="25" t="str">
        <f>IF('PI - PPG'!A21&lt;&gt;"",'PI - PPG'!A21, "")</f>
        <v/>
      </c>
      <c r="B23" s="25" t="str">
        <f>IF('PI - PPG'!B21&lt;&gt;"",'PI - PPG'!B21, "")</f>
        <v/>
      </c>
      <c r="C23" s="136" t="s">
        <v>128</v>
      </c>
      <c r="D23" s="85">
        <v>19</v>
      </c>
      <c r="E23" s="25" t="str">
        <f>IF('PI - PPG'!D21&lt;&gt;"",'PI - PPG'!D21, "")</f>
        <v/>
      </c>
      <c r="F23" s="151" t="str">
        <f>IF('PI - PPG'!E21&lt;&gt;"",'PI - PPG'!E21," ")</f>
        <v xml:space="preserve"> </v>
      </c>
      <c r="G23" s="109">
        <v>0</v>
      </c>
      <c r="H23" s="109">
        <v>0</v>
      </c>
      <c r="I23" s="110">
        <v>0</v>
      </c>
      <c r="J23" s="110">
        <v>0</v>
      </c>
      <c r="K23" s="110"/>
      <c r="L23" s="110">
        <v>0</v>
      </c>
      <c r="M23" s="110">
        <v>0</v>
      </c>
      <c r="N23" s="110"/>
      <c r="O23" s="107">
        <v>0</v>
      </c>
      <c r="P23" s="107">
        <v>0</v>
      </c>
      <c r="Q23" s="110">
        <v>0</v>
      </c>
      <c r="R23" s="110">
        <v>0</v>
      </c>
      <c r="S23" s="110">
        <v>0</v>
      </c>
      <c r="T23" s="110">
        <v>0</v>
      </c>
      <c r="U23" s="110">
        <v>0</v>
      </c>
      <c r="V23" s="110">
        <v>0</v>
      </c>
      <c r="W23" s="111">
        <v>0</v>
      </c>
      <c r="X23" s="111">
        <v>0</v>
      </c>
      <c r="Y23" s="111">
        <v>0</v>
      </c>
      <c r="Z23" s="151" t="str">
        <f>IF('PI - PPG'!U21&lt;&gt;"",'PI - PPG'!U21," ")</f>
        <v xml:space="preserve"> </v>
      </c>
      <c r="AA23" s="109">
        <v>0</v>
      </c>
      <c r="AB23" s="109">
        <v>0</v>
      </c>
      <c r="AC23" s="110">
        <v>0</v>
      </c>
      <c r="AD23" s="110">
        <v>0</v>
      </c>
      <c r="AE23" s="110"/>
      <c r="AF23" s="110">
        <v>0</v>
      </c>
      <c r="AG23" s="110">
        <v>0</v>
      </c>
      <c r="AH23" s="110"/>
      <c r="AI23" s="107">
        <v>0</v>
      </c>
      <c r="AJ23" s="107">
        <v>0</v>
      </c>
      <c r="AK23" s="110">
        <v>0</v>
      </c>
      <c r="AL23" s="110">
        <v>0</v>
      </c>
      <c r="AM23" s="110">
        <v>0</v>
      </c>
      <c r="AN23" s="110">
        <v>0</v>
      </c>
      <c r="AO23" s="110">
        <v>0</v>
      </c>
      <c r="AP23" s="110">
        <v>0</v>
      </c>
      <c r="AQ23" s="111">
        <v>0</v>
      </c>
      <c r="AR23" s="111">
        <v>0</v>
      </c>
      <c r="AS23" s="111">
        <v>0</v>
      </c>
      <c r="AT23" s="151" t="str">
        <f>IF('PI - PPG'!AK21&lt;&gt;"",'PI - PPG'!AK21," ")</f>
        <v xml:space="preserve"> </v>
      </c>
      <c r="AU23" s="109">
        <v>0</v>
      </c>
      <c r="AV23" s="109">
        <v>0</v>
      </c>
      <c r="AW23" s="110">
        <v>0</v>
      </c>
      <c r="AX23" s="110">
        <v>0</v>
      </c>
      <c r="AY23" s="110"/>
      <c r="AZ23" s="110">
        <v>0</v>
      </c>
      <c r="BA23" s="110">
        <v>0</v>
      </c>
      <c r="BB23" s="110"/>
      <c r="BC23" s="107">
        <v>0</v>
      </c>
      <c r="BD23" s="107">
        <v>0</v>
      </c>
      <c r="BE23" s="110">
        <v>0</v>
      </c>
      <c r="BF23" s="110">
        <v>0</v>
      </c>
      <c r="BG23" s="110">
        <v>0</v>
      </c>
      <c r="BH23" s="110">
        <v>0</v>
      </c>
      <c r="BI23" s="110">
        <v>0</v>
      </c>
      <c r="BJ23" s="110">
        <v>0</v>
      </c>
      <c r="BK23" s="111">
        <v>0</v>
      </c>
      <c r="BL23" s="111">
        <v>0</v>
      </c>
      <c r="BM23" s="111">
        <v>0</v>
      </c>
      <c r="BN23" s="253"/>
      <c r="BO23" s="152">
        <f>'PI - PPG'!BB21</f>
        <v>0</v>
      </c>
      <c r="BP23" s="91" t="str">
        <f t="shared" si="6"/>
        <v/>
      </c>
      <c r="BQ23" s="91" t="str">
        <f t="shared" si="7"/>
        <v/>
      </c>
      <c r="BR23" s="91" t="str">
        <f t="shared" si="8"/>
        <v/>
      </c>
      <c r="BS23" s="91" t="str">
        <f t="shared" si="9"/>
        <v/>
      </c>
      <c r="BT23" s="91" t="str">
        <f t="shared" si="10"/>
        <v/>
      </c>
      <c r="BU23" s="91" t="str">
        <f t="shared" si="11"/>
        <v/>
      </c>
      <c r="BV23" s="91" t="str">
        <f t="shared" si="12"/>
        <v/>
      </c>
      <c r="BW23" s="91" t="str">
        <f t="shared" si="13"/>
        <v/>
      </c>
      <c r="BX23" s="91" t="str">
        <f t="shared" si="14"/>
        <v/>
      </c>
      <c r="BY23" s="91" t="str">
        <f t="shared" si="15"/>
        <v/>
      </c>
      <c r="BZ23" s="91" t="str">
        <f t="shared" si="16"/>
        <v/>
      </c>
      <c r="CA23" s="91" t="str">
        <f t="shared" si="17"/>
        <v/>
      </c>
      <c r="CB23" s="91" t="str">
        <f t="shared" si="18"/>
        <v/>
      </c>
      <c r="CC23" s="91" t="str">
        <f t="shared" si="19"/>
        <v/>
      </c>
      <c r="CD23" s="91" t="str">
        <f t="shared" si="20"/>
        <v/>
      </c>
      <c r="CE23" s="91" t="str">
        <f t="shared" si="21"/>
        <v/>
      </c>
      <c r="CF23" s="91" t="str">
        <f t="shared" si="22"/>
        <v/>
      </c>
      <c r="CG23" s="91" t="str">
        <f t="shared" si="23"/>
        <v/>
      </c>
      <c r="CH23" s="91" t="str">
        <f t="shared" si="24"/>
        <v/>
      </c>
      <c r="CI23" s="134" t="str">
        <f t="shared" si="25"/>
        <v/>
      </c>
      <c r="CJ23" s="134" t="str">
        <f t="shared" si="26"/>
        <v/>
      </c>
      <c r="CK23" s="134" t="str">
        <f t="shared" si="27"/>
        <v/>
      </c>
      <c r="CL23" s="134" t="str">
        <f t="shared" si="28"/>
        <v/>
      </c>
      <c r="CM23" s="134" t="str">
        <f t="shared" si="29"/>
        <v/>
      </c>
      <c r="CN23" s="134" t="str">
        <f t="shared" si="30"/>
        <v/>
      </c>
      <c r="CO23" s="134" t="str">
        <f t="shared" si="31"/>
        <v/>
      </c>
      <c r="CP23" s="134" t="str">
        <f t="shared" si="32"/>
        <v/>
      </c>
      <c r="CQ23" s="134" t="str">
        <f t="shared" si="33"/>
        <v/>
      </c>
      <c r="CR23" s="134" t="str">
        <f t="shared" si="34"/>
        <v/>
      </c>
      <c r="CS23" s="134" t="str">
        <f t="shared" si="35"/>
        <v/>
      </c>
      <c r="CT23" s="134" t="str">
        <f t="shared" si="1"/>
        <v/>
      </c>
      <c r="CU23" s="134" t="str">
        <f t="shared" si="2"/>
        <v/>
      </c>
      <c r="CV23" s="134" t="str">
        <f t="shared" si="3"/>
        <v/>
      </c>
      <c r="CW23" s="134" t="str">
        <f t="shared" si="4"/>
        <v/>
      </c>
      <c r="CX23" s="134" t="str">
        <f t="shared" si="5"/>
        <v/>
      </c>
    </row>
    <row r="24" spans="1:102" ht="16" thickBot="1">
      <c r="A24" s="25" t="str">
        <f>IF('PI - PPG'!A22&lt;&gt;"",'PI - PPG'!A22, "")</f>
        <v/>
      </c>
      <c r="B24" s="25" t="str">
        <f>IF('PI - PPG'!B22&lt;&gt;"",'PI - PPG'!B22, "")</f>
        <v/>
      </c>
      <c r="C24" s="136"/>
      <c r="D24" s="85">
        <v>20</v>
      </c>
      <c r="E24" s="25" t="str">
        <f>IF('PI - PPG'!D22&lt;&gt;"",'PI - PPG'!D22, "")</f>
        <v/>
      </c>
      <c r="F24" s="151" t="str">
        <f>IF('PI - PPG'!E22&lt;&gt;"",'PI - PPG'!E22," ")</f>
        <v xml:space="preserve"> </v>
      </c>
      <c r="G24" s="109">
        <v>0</v>
      </c>
      <c r="H24" s="109">
        <v>0</v>
      </c>
      <c r="I24" s="110">
        <v>0</v>
      </c>
      <c r="J24" s="110">
        <v>0</v>
      </c>
      <c r="K24" s="110"/>
      <c r="L24" s="110">
        <v>0</v>
      </c>
      <c r="M24" s="110">
        <v>0</v>
      </c>
      <c r="N24" s="110"/>
      <c r="O24" s="107">
        <v>0</v>
      </c>
      <c r="P24" s="107">
        <v>0</v>
      </c>
      <c r="Q24" s="110">
        <v>0</v>
      </c>
      <c r="R24" s="110">
        <v>0</v>
      </c>
      <c r="S24" s="110">
        <v>0</v>
      </c>
      <c r="T24" s="110">
        <v>0</v>
      </c>
      <c r="U24" s="110">
        <v>0</v>
      </c>
      <c r="V24" s="110">
        <v>0</v>
      </c>
      <c r="W24" s="111">
        <v>0</v>
      </c>
      <c r="X24" s="111">
        <v>0</v>
      </c>
      <c r="Y24" s="111">
        <v>0</v>
      </c>
      <c r="Z24" s="151" t="str">
        <f>IF('PI - PPG'!U22&lt;&gt;"",'PI - PPG'!U22," ")</f>
        <v xml:space="preserve"> </v>
      </c>
      <c r="AA24" s="109">
        <v>0</v>
      </c>
      <c r="AB24" s="109">
        <v>0</v>
      </c>
      <c r="AC24" s="110">
        <v>0</v>
      </c>
      <c r="AD24" s="110">
        <v>0</v>
      </c>
      <c r="AE24" s="110"/>
      <c r="AF24" s="110">
        <v>0</v>
      </c>
      <c r="AG24" s="110">
        <v>0</v>
      </c>
      <c r="AH24" s="110"/>
      <c r="AI24" s="107">
        <v>0</v>
      </c>
      <c r="AJ24" s="107">
        <v>0</v>
      </c>
      <c r="AK24" s="110">
        <v>0</v>
      </c>
      <c r="AL24" s="110">
        <v>0</v>
      </c>
      <c r="AM24" s="110">
        <v>0</v>
      </c>
      <c r="AN24" s="110">
        <v>0</v>
      </c>
      <c r="AO24" s="110">
        <v>0</v>
      </c>
      <c r="AP24" s="110">
        <v>0</v>
      </c>
      <c r="AQ24" s="111">
        <v>0</v>
      </c>
      <c r="AR24" s="111">
        <v>0</v>
      </c>
      <c r="AS24" s="111">
        <v>0</v>
      </c>
      <c r="AT24" s="151" t="str">
        <f>IF('PI - PPG'!AK22&lt;&gt;"",'PI - PPG'!AK22," ")</f>
        <v xml:space="preserve"> </v>
      </c>
      <c r="AU24" s="109">
        <v>0</v>
      </c>
      <c r="AV24" s="109">
        <v>0</v>
      </c>
      <c r="AW24" s="110">
        <v>0</v>
      </c>
      <c r="AX24" s="110">
        <v>0</v>
      </c>
      <c r="AY24" s="110"/>
      <c r="AZ24" s="110">
        <v>0</v>
      </c>
      <c r="BA24" s="110">
        <v>0</v>
      </c>
      <c r="BB24" s="110"/>
      <c r="BC24" s="107">
        <v>0</v>
      </c>
      <c r="BD24" s="107">
        <v>0</v>
      </c>
      <c r="BE24" s="110">
        <v>0</v>
      </c>
      <c r="BF24" s="110">
        <v>0</v>
      </c>
      <c r="BG24" s="110">
        <v>0</v>
      </c>
      <c r="BH24" s="110">
        <v>0</v>
      </c>
      <c r="BI24" s="110">
        <v>0</v>
      </c>
      <c r="BJ24" s="110">
        <v>0</v>
      </c>
      <c r="BK24" s="111">
        <v>0</v>
      </c>
      <c r="BL24" s="111">
        <v>0</v>
      </c>
      <c r="BM24" s="111">
        <v>0</v>
      </c>
      <c r="BN24" s="253"/>
      <c r="BO24" s="152">
        <f>'PI - PPG'!BB22</f>
        <v>0</v>
      </c>
      <c r="BP24" s="91" t="str">
        <f t="shared" si="6"/>
        <v/>
      </c>
      <c r="BQ24" s="91" t="str">
        <f t="shared" si="7"/>
        <v/>
      </c>
      <c r="BR24" s="91" t="str">
        <f t="shared" si="8"/>
        <v/>
      </c>
      <c r="BS24" s="91" t="str">
        <f t="shared" si="9"/>
        <v/>
      </c>
      <c r="BT24" s="91" t="str">
        <f t="shared" si="10"/>
        <v/>
      </c>
      <c r="BU24" s="91" t="str">
        <f t="shared" si="11"/>
        <v/>
      </c>
      <c r="BV24" s="91" t="str">
        <f t="shared" si="12"/>
        <v/>
      </c>
      <c r="BW24" s="91" t="str">
        <f t="shared" si="13"/>
        <v/>
      </c>
      <c r="BX24" s="91" t="str">
        <f t="shared" si="14"/>
        <v/>
      </c>
      <c r="BY24" s="91" t="str">
        <f t="shared" si="15"/>
        <v/>
      </c>
      <c r="BZ24" s="91" t="str">
        <f t="shared" si="16"/>
        <v/>
      </c>
      <c r="CA24" s="91" t="str">
        <f t="shared" si="17"/>
        <v/>
      </c>
      <c r="CB24" s="91" t="str">
        <f t="shared" si="18"/>
        <v/>
      </c>
      <c r="CC24" s="91" t="str">
        <f t="shared" si="19"/>
        <v/>
      </c>
      <c r="CD24" s="91" t="str">
        <f t="shared" si="20"/>
        <v/>
      </c>
      <c r="CE24" s="91" t="str">
        <f t="shared" si="21"/>
        <v/>
      </c>
      <c r="CF24" s="91" t="str">
        <f t="shared" si="22"/>
        <v/>
      </c>
      <c r="CG24" s="91" t="str">
        <f t="shared" si="23"/>
        <v/>
      </c>
      <c r="CH24" s="91" t="str">
        <f t="shared" si="24"/>
        <v/>
      </c>
      <c r="CI24" s="134" t="str">
        <f t="shared" si="25"/>
        <v/>
      </c>
      <c r="CJ24" s="134" t="str">
        <f t="shared" si="26"/>
        <v/>
      </c>
      <c r="CK24" s="134" t="str">
        <f t="shared" si="27"/>
        <v/>
      </c>
      <c r="CL24" s="134" t="str">
        <f t="shared" si="28"/>
        <v/>
      </c>
      <c r="CM24" s="134" t="str">
        <f t="shared" si="29"/>
        <v/>
      </c>
      <c r="CN24" s="134" t="str">
        <f t="shared" si="30"/>
        <v/>
      </c>
      <c r="CO24" s="134" t="str">
        <f t="shared" si="31"/>
        <v/>
      </c>
      <c r="CP24" s="134" t="str">
        <f t="shared" si="32"/>
        <v/>
      </c>
      <c r="CQ24" s="134" t="str">
        <f t="shared" si="33"/>
        <v/>
      </c>
      <c r="CR24" s="134" t="str">
        <f t="shared" si="34"/>
        <v/>
      </c>
      <c r="CS24" s="134" t="str">
        <f t="shared" si="35"/>
        <v/>
      </c>
      <c r="CT24" s="134" t="str">
        <f t="shared" si="1"/>
        <v/>
      </c>
      <c r="CU24" s="134" t="str">
        <f t="shared" si="2"/>
        <v/>
      </c>
      <c r="CV24" s="134" t="str">
        <f t="shared" si="3"/>
        <v/>
      </c>
      <c r="CW24" s="134" t="str">
        <f t="shared" si="4"/>
        <v/>
      </c>
      <c r="CX24" s="134" t="str">
        <f t="shared" si="5"/>
        <v/>
      </c>
    </row>
    <row r="25" spans="1:102" ht="16" thickBot="1">
      <c r="A25" s="25" t="str">
        <f>IF('PI - PPG'!A23&lt;&gt;"",'PI - PPG'!A23, "")</f>
        <v/>
      </c>
      <c r="B25" s="25" t="str">
        <f>IF('PI - PPG'!B23&lt;&gt;"",'PI - PPG'!B23, "")</f>
        <v/>
      </c>
      <c r="C25" s="136"/>
      <c r="D25" s="85">
        <v>21</v>
      </c>
      <c r="E25" s="25" t="str">
        <f>IF('PI - PPG'!D23&lt;&gt;"",'PI - PPG'!D23, "")</f>
        <v/>
      </c>
      <c r="F25" s="151" t="str">
        <f>IF('PI - PPG'!E23&lt;&gt;"",'PI - PPG'!E23," ")</f>
        <v xml:space="preserve"> </v>
      </c>
      <c r="G25" s="109">
        <v>0</v>
      </c>
      <c r="H25" s="109">
        <v>0</v>
      </c>
      <c r="I25" s="110">
        <v>0</v>
      </c>
      <c r="J25" s="110">
        <v>0</v>
      </c>
      <c r="K25" s="110"/>
      <c r="L25" s="110">
        <v>0</v>
      </c>
      <c r="M25" s="110">
        <v>0</v>
      </c>
      <c r="N25" s="110"/>
      <c r="O25" s="107">
        <v>0</v>
      </c>
      <c r="P25" s="107">
        <v>0</v>
      </c>
      <c r="Q25" s="110">
        <v>0</v>
      </c>
      <c r="R25" s="110">
        <v>0</v>
      </c>
      <c r="S25" s="110">
        <v>0</v>
      </c>
      <c r="T25" s="110">
        <v>0</v>
      </c>
      <c r="U25" s="110">
        <v>0</v>
      </c>
      <c r="V25" s="110">
        <v>0</v>
      </c>
      <c r="W25" s="111">
        <v>0</v>
      </c>
      <c r="X25" s="111">
        <v>0</v>
      </c>
      <c r="Y25" s="111">
        <v>0</v>
      </c>
      <c r="Z25" s="151" t="str">
        <f>IF('PI - PPG'!U23&lt;&gt;"",'PI - PPG'!U23," ")</f>
        <v xml:space="preserve"> </v>
      </c>
      <c r="AA25" s="109">
        <v>0</v>
      </c>
      <c r="AB25" s="109">
        <v>0</v>
      </c>
      <c r="AC25" s="110">
        <v>0</v>
      </c>
      <c r="AD25" s="110">
        <v>0</v>
      </c>
      <c r="AE25" s="110"/>
      <c r="AF25" s="110">
        <v>0</v>
      </c>
      <c r="AG25" s="110">
        <v>0</v>
      </c>
      <c r="AH25" s="110"/>
      <c r="AI25" s="107">
        <v>0</v>
      </c>
      <c r="AJ25" s="107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0">
        <v>0</v>
      </c>
      <c r="AQ25" s="111">
        <v>0</v>
      </c>
      <c r="AR25" s="111">
        <v>0</v>
      </c>
      <c r="AS25" s="111">
        <v>0</v>
      </c>
      <c r="AT25" s="151" t="str">
        <f>IF('PI - PPG'!AK23&lt;&gt;"",'PI - PPG'!AK23," ")</f>
        <v xml:space="preserve"> </v>
      </c>
      <c r="AU25" s="109">
        <v>0</v>
      </c>
      <c r="AV25" s="109">
        <v>0</v>
      </c>
      <c r="AW25" s="110">
        <v>0</v>
      </c>
      <c r="AX25" s="110">
        <v>0</v>
      </c>
      <c r="AY25" s="110"/>
      <c r="AZ25" s="110">
        <v>0</v>
      </c>
      <c r="BA25" s="110">
        <v>0</v>
      </c>
      <c r="BB25" s="110"/>
      <c r="BC25" s="107">
        <v>0</v>
      </c>
      <c r="BD25" s="107">
        <v>0</v>
      </c>
      <c r="BE25" s="110">
        <v>0</v>
      </c>
      <c r="BF25" s="110">
        <v>0</v>
      </c>
      <c r="BG25" s="110">
        <v>0</v>
      </c>
      <c r="BH25" s="110">
        <v>0</v>
      </c>
      <c r="BI25" s="110">
        <v>0</v>
      </c>
      <c r="BJ25" s="110">
        <v>0</v>
      </c>
      <c r="BK25" s="111">
        <v>0</v>
      </c>
      <c r="BL25" s="111">
        <v>0</v>
      </c>
      <c r="BM25" s="111">
        <v>0</v>
      </c>
      <c r="BN25" s="253"/>
      <c r="BO25" s="152">
        <f>'PI - PPG'!BB23</f>
        <v>0</v>
      </c>
      <c r="BP25" s="91" t="str">
        <f t="shared" si="6"/>
        <v/>
      </c>
      <c r="BQ25" s="91" t="str">
        <f t="shared" si="7"/>
        <v/>
      </c>
      <c r="BR25" s="91" t="str">
        <f t="shared" si="8"/>
        <v/>
      </c>
      <c r="BS25" s="91" t="str">
        <f t="shared" si="9"/>
        <v/>
      </c>
      <c r="BT25" s="91" t="str">
        <f t="shared" si="10"/>
        <v/>
      </c>
      <c r="BU25" s="91" t="str">
        <f t="shared" si="11"/>
        <v/>
      </c>
      <c r="BV25" s="91" t="str">
        <f t="shared" si="12"/>
        <v/>
      </c>
      <c r="BW25" s="91" t="str">
        <f t="shared" si="13"/>
        <v/>
      </c>
      <c r="BX25" s="91" t="str">
        <f t="shared" si="14"/>
        <v/>
      </c>
      <c r="BY25" s="91" t="str">
        <f t="shared" si="15"/>
        <v/>
      </c>
      <c r="BZ25" s="91" t="str">
        <f t="shared" si="16"/>
        <v/>
      </c>
      <c r="CA25" s="91" t="str">
        <f t="shared" si="17"/>
        <v/>
      </c>
      <c r="CB25" s="91" t="str">
        <f t="shared" si="18"/>
        <v/>
      </c>
      <c r="CC25" s="91" t="str">
        <f t="shared" si="19"/>
        <v/>
      </c>
      <c r="CD25" s="91" t="str">
        <f t="shared" si="20"/>
        <v/>
      </c>
      <c r="CE25" s="91" t="str">
        <f t="shared" si="21"/>
        <v/>
      </c>
      <c r="CF25" s="91" t="str">
        <f t="shared" si="22"/>
        <v/>
      </c>
      <c r="CG25" s="91" t="str">
        <f t="shared" si="23"/>
        <v/>
      </c>
      <c r="CH25" s="91" t="str">
        <f t="shared" si="24"/>
        <v/>
      </c>
      <c r="CI25" s="134" t="str">
        <f t="shared" si="25"/>
        <v/>
      </c>
      <c r="CJ25" s="134" t="str">
        <f t="shared" si="26"/>
        <v/>
      </c>
      <c r="CK25" s="134" t="str">
        <f t="shared" si="27"/>
        <v/>
      </c>
      <c r="CL25" s="134" t="str">
        <f t="shared" si="28"/>
        <v/>
      </c>
      <c r="CM25" s="134" t="str">
        <f t="shared" si="29"/>
        <v/>
      </c>
      <c r="CN25" s="134" t="str">
        <f t="shared" si="30"/>
        <v/>
      </c>
      <c r="CO25" s="134" t="str">
        <f t="shared" si="31"/>
        <v/>
      </c>
      <c r="CP25" s="134" t="str">
        <f t="shared" si="32"/>
        <v/>
      </c>
      <c r="CQ25" s="134" t="str">
        <f t="shared" si="33"/>
        <v/>
      </c>
      <c r="CR25" s="134" t="str">
        <f t="shared" si="34"/>
        <v/>
      </c>
      <c r="CS25" s="134" t="str">
        <f t="shared" si="35"/>
        <v/>
      </c>
      <c r="CT25" s="134" t="str">
        <f t="shared" si="1"/>
        <v/>
      </c>
      <c r="CU25" s="134" t="str">
        <f t="shared" si="2"/>
        <v/>
      </c>
      <c r="CV25" s="134" t="str">
        <f t="shared" si="3"/>
        <v/>
      </c>
      <c r="CW25" s="134" t="str">
        <f t="shared" si="4"/>
        <v/>
      </c>
      <c r="CX25" s="134" t="str">
        <f t="shared" si="5"/>
        <v/>
      </c>
    </row>
    <row r="26" spans="1:102" ht="16" thickBot="1">
      <c r="A26" s="25" t="str">
        <f>IF('PI - PPG'!A24&lt;&gt;"",'PI - PPG'!A24, "")</f>
        <v/>
      </c>
      <c r="B26" s="25" t="str">
        <f>IF('PI - PPG'!B24&lt;&gt;"",'PI - PPG'!B24, "")</f>
        <v/>
      </c>
      <c r="C26" s="136"/>
      <c r="D26" s="85">
        <v>22</v>
      </c>
      <c r="E26" s="25" t="str">
        <f>IF('PI - PPG'!D24&lt;&gt;"",'PI - PPG'!D24, "")</f>
        <v/>
      </c>
      <c r="F26" s="151" t="str">
        <f>IF('PI - PPG'!E24&lt;&gt;"",'PI - PPG'!E24," ")</f>
        <v xml:space="preserve"> </v>
      </c>
      <c r="G26" s="109">
        <v>0</v>
      </c>
      <c r="H26" s="109">
        <v>0</v>
      </c>
      <c r="I26" s="110">
        <v>0</v>
      </c>
      <c r="J26" s="110">
        <v>0</v>
      </c>
      <c r="K26" s="110"/>
      <c r="L26" s="110">
        <v>0</v>
      </c>
      <c r="M26" s="110">
        <v>0</v>
      </c>
      <c r="N26" s="110"/>
      <c r="O26" s="107">
        <v>0</v>
      </c>
      <c r="P26" s="107">
        <v>0</v>
      </c>
      <c r="Q26" s="110">
        <v>0</v>
      </c>
      <c r="R26" s="110">
        <v>0</v>
      </c>
      <c r="S26" s="110">
        <v>0</v>
      </c>
      <c r="T26" s="110">
        <v>0</v>
      </c>
      <c r="U26" s="110">
        <v>0</v>
      </c>
      <c r="V26" s="110">
        <v>0</v>
      </c>
      <c r="W26" s="111">
        <v>0</v>
      </c>
      <c r="X26" s="111">
        <v>0</v>
      </c>
      <c r="Y26" s="111">
        <v>0</v>
      </c>
      <c r="Z26" s="151" t="str">
        <f>IF('PI - PPG'!U24&lt;&gt;"",'PI - PPG'!U24," ")</f>
        <v xml:space="preserve"> </v>
      </c>
      <c r="AA26" s="109">
        <v>0</v>
      </c>
      <c r="AB26" s="109">
        <v>0</v>
      </c>
      <c r="AC26" s="110">
        <v>0</v>
      </c>
      <c r="AD26" s="110">
        <v>0</v>
      </c>
      <c r="AE26" s="110"/>
      <c r="AF26" s="110">
        <v>0</v>
      </c>
      <c r="AG26" s="110">
        <v>0</v>
      </c>
      <c r="AH26" s="110"/>
      <c r="AI26" s="107">
        <v>0</v>
      </c>
      <c r="AJ26" s="107">
        <v>0</v>
      </c>
      <c r="AK26" s="110">
        <v>0</v>
      </c>
      <c r="AL26" s="110">
        <v>0</v>
      </c>
      <c r="AM26" s="110">
        <v>0</v>
      </c>
      <c r="AN26" s="110">
        <v>0</v>
      </c>
      <c r="AO26" s="110">
        <v>0</v>
      </c>
      <c r="AP26" s="110">
        <v>0</v>
      </c>
      <c r="AQ26" s="111">
        <v>0</v>
      </c>
      <c r="AR26" s="111">
        <v>0</v>
      </c>
      <c r="AS26" s="111">
        <v>0</v>
      </c>
      <c r="AT26" s="151" t="str">
        <f>IF('PI - PPG'!AK24&lt;&gt;"",'PI - PPG'!AK24," ")</f>
        <v xml:space="preserve"> </v>
      </c>
      <c r="AU26" s="109">
        <v>0</v>
      </c>
      <c r="AV26" s="109">
        <v>0</v>
      </c>
      <c r="AW26" s="110">
        <v>0</v>
      </c>
      <c r="AX26" s="110">
        <v>0</v>
      </c>
      <c r="AY26" s="110"/>
      <c r="AZ26" s="110">
        <v>0</v>
      </c>
      <c r="BA26" s="110">
        <v>0</v>
      </c>
      <c r="BB26" s="110"/>
      <c r="BC26" s="107">
        <v>0</v>
      </c>
      <c r="BD26" s="107">
        <v>0</v>
      </c>
      <c r="BE26" s="110">
        <v>0</v>
      </c>
      <c r="BF26" s="110">
        <v>0</v>
      </c>
      <c r="BG26" s="110">
        <v>0</v>
      </c>
      <c r="BH26" s="110">
        <v>0</v>
      </c>
      <c r="BI26" s="110">
        <v>0</v>
      </c>
      <c r="BJ26" s="110">
        <v>0</v>
      </c>
      <c r="BK26" s="111">
        <v>0</v>
      </c>
      <c r="BL26" s="111">
        <v>0</v>
      </c>
      <c r="BM26" s="111">
        <v>0</v>
      </c>
      <c r="BN26" s="253"/>
      <c r="BO26" s="152">
        <f>'PI - PPG'!BB24</f>
        <v>0</v>
      </c>
      <c r="BP26" s="91" t="str">
        <f t="shared" si="6"/>
        <v/>
      </c>
      <c r="BQ26" s="91" t="str">
        <f t="shared" si="7"/>
        <v/>
      </c>
      <c r="BR26" s="91" t="str">
        <f t="shared" si="8"/>
        <v/>
      </c>
      <c r="BS26" s="91" t="str">
        <f t="shared" si="9"/>
        <v/>
      </c>
      <c r="BT26" s="91" t="str">
        <f t="shared" si="10"/>
        <v/>
      </c>
      <c r="BU26" s="91" t="str">
        <f t="shared" si="11"/>
        <v/>
      </c>
      <c r="BV26" s="91" t="str">
        <f t="shared" si="12"/>
        <v/>
      </c>
      <c r="BW26" s="91" t="str">
        <f t="shared" si="13"/>
        <v/>
      </c>
      <c r="BX26" s="91" t="str">
        <f t="shared" si="14"/>
        <v/>
      </c>
      <c r="BY26" s="91" t="str">
        <f t="shared" si="15"/>
        <v/>
      </c>
      <c r="BZ26" s="91" t="str">
        <f t="shared" si="16"/>
        <v/>
      </c>
      <c r="CA26" s="91" t="str">
        <f t="shared" si="17"/>
        <v/>
      </c>
      <c r="CB26" s="91" t="str">
        <f t="shared" si="18"/>
        <v/>
      </c>
      <c r="CC26" s="91" t="str">
        <f t="shared" si="19"/>
        <v/>
      </c>
      <c r="CD26" s="91" t="str">
        <f t="shared" si="20"/>
        <v/>
      </c>
      <c r="CE26" s="91" t="str">
        <f t="shared" si="21"/>
        <v/>
      </c>
      <c r="CF26" s="91" t="str">
        <f t="shared" si="22"/>
        <v/>
      </c>
      <c r="CG26" s="91" t="str">
        <f t="shared" si="23"/>
        <v/>
      </c>
      <c r="CH26" s="91" t="str">
        <f t="shared" si="24"/>
        <v/>
      </c>
      <c r="CI26" s="134" t="str">
        <f t="shared" si="25"/>
        <v/>
      </c>
      <c r="CJ26" s="134" t="str">
        <f t="shared" si="26"/>
        <v/>
      </c>
      <c r="CK26" s="134" t="str">
        <f t="shared" si="27"/>
        <v/>
      </c>
      <c r="CL26" s="134" t="str">
        <f t="shared" si="28"/>
        <v/>
      </c>
      <c r="CM26" s="134" t="str">
        <f t="shared" si="29"/>
        <v/>
      </c>
      <c r="CN26" s="134" t="str">
        <f t="shared" si="30"/>
        <v/>
      </c>
      <c r="CO26" s="134" t="str">
        <f t="shared" si="31"/>
        <v/>
      </c>
      <c r="CP26" s="134" t="str">
        <f t="shared" si="32"/>
        <v/>
      </c>
      <c r="CQ26" s="134" t="str">
        <f t="shared" si="33"/>
        <v/>
      </c>
      <c r="CR26" s="134" t="str">
        <f t="shared" si="34"/>
        <v/>
      </c>
      <c r="CS26" s="134" t="str">
        <f t="shared" si="35"/>
        <v/>
      </c>
      <c r="CT26" s="134" t="str">
        <f t="shared" si="1"/>
        <v/>
      </c>
      <c r="CU26" s="134" t="str">
        <f t="shared" si="2"/>
        <v/>
      </c>
      <c r="CV26" s="134" t="str">
        <f t="shared" si="3"/>
        <v/>
      </c>
      <c r="CW26" s="134" t="str">
        <f t="shared" si="4"/>
        <v/>
      </c>
      <c r="CX26" s="134" t="str">
        <f t="shared" si="5"/>
        <v/>
      </c>
    </row>
    <row r="27" spans="1:102" ht="16" thickBot="1">
      <c r="A27" s="25" t="str">
        <f>IF('PI - PPG'!A25&lt;&gt;"",'PI - PPG'!A25, "")</f>
        <v/>
      </c>
      <c r="B27" s="25" t="str">
        <f>IF('PI - PPG'!B25&lt;&gt;"",'PI - PPG'!B25, "")</f>
        <v/>
      </c>
      <c r="C27" s="136"/>
      <c r="D27" s="85">
        <v>23</v>
      </c>
      <c r="E27" s="25" t="str">
        <f>IF('PI - PPG'!D25&lt;&gt;"",'PI - PPG'!D25, "")</f>
        <v/>
      </c>
      <c r="F27" s="151" t="str">
        <f>IF('PI - PPG'!E25&lt;&gt;"",'PI - PPG'!E25," ")</f>
        <v xml:space="preserve"> </v>
      </c>
      <c r="G27" s="109">
        <v>0</v>
      </c>
      <c r="H27" s="109">
        <v>0</v>
      </c>
      <c r="I27" s="110">
        <v>0</v>
      </c>
      <c r="J27" s="110">
        <v>0</v>
      </c>
      <c r="K27" s="110"/>
      <c r="L27" s="110">
        <v>0</v>
      </c>
      <c r="M27" s="110">
        <v>0</v>
      </c>
      <c r="N27" s="110"/>
      <c r="O27" s="107">
        <v>0</v>
      </c>
      <c r="P27" s="107">
        <v>0</v>
      </c>
      <c r="Q27" s="110">
        <v>0</v>
      </c>
      <c r="R27" s="110">
        <v>0</v>
      </c>
      <c r="S27" s="110">
        <v>0</v>
      </c>
      <c r="T27" s="110">
        <v>0</v>
      </c>
      <c r="U27" s="110">
        <v>0</v>
      </c>
      <c r="V27" s="110">
        <v>0</v>
      </c>
      <c r="W27" s="111">
        <v>0</v>
      </c>
      <c r="X27" s="111">
        <v>0</v>
      </c>
      <c r="Y27" s="111">
        <v>0</v>
      </c>
      <c r="Z27" s="151" t="str">
        <f>IF('PI - PPG'!U25&lt;&gt;"",'PI - PPG'!U25," ")</f>
        <v xml:space="preserve"> </v>
      </c>
      <c r="AA27" s="109">
        <v>0</v>
      </c>
      <c r="AB27" s="109">
        <v>0</v>
      </c>
      <c r="AC27" s="110">
        <v>0</v>
      </c>
      <c r="AD27" s="110">
        <v>0</v>
      </c>
      <c r="AE27" s="110"/>
      <c r="AF27" s="110">
        <v>0</v>
      </c>
      <c r="AG27" s="110">
        <v>0</v>
      </c>
      <c r="AH27" s="110"/>
      <c r="AI27" s="107">
        <v>0</v>
      </c>
      <c r="AJ27" s="107">
        <v>0</v>
      </c>
      <c r="AK27" s="110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1">
        <v>0</v>
      </c>
      <c r="AR27" s="111">
        <v>0</v>
      </c>
      <c r="AS27" s="111">
        <v>0</v>
      </c>
      <c r="AT27" s="151" t="str">
        <f>IF('PI - PPG'!AK25&lt;&gt;"",'PI - PPG'!AK25," ")</f>
        <v xml:space="preserve"> </v>
      </c>
      <c r="AU27" s="109">
        <v>0</v>
      </c>
      <c r="AV27" s="109">
        <v>0</v>
      </c>
      <c r="AW27" s="110">
        <v>0</v>
      </c>
      <c r="AX27" s="110">
        <v>0</v>
      </c>
      <c r="AY27" s="110"/>
      <c r="AZ27" s="110">
        <v>0</v>
      </c>
      <c r="BA27" s="110">
        <v>0</v>
      </c>
      <c r="BB27" s="110"/>
      <c r="BC27" s="107">
        <v>0</v>
      </c>
      <c r="BD27" s="107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1">
        <v>0</v>
      </c>
      <c r="BL27" s="111">
        <v>0</v>
      </c>
      <c r="BM27" s="111">
        <v>0</v>
      </c>
      <c r="BN27" s="253"/>
      <c r="BO27" s="152">
        <f>'PI - PPG'!BB25</f>
        <v>0</v>
      </c>
      <c r="BP27" s="91" t="str">
        <f t="shared" si="6"/>
        <v/>
      </c>
      <c r="BQ27" s="91" t="str">
        <f t="shared" si="7"/>
        <v/>
      </c>
      <c r="BR27" s="91" t="str">
        <f t="shared" si="8"/>
        <v/>
      </c>
      <c r="BS27" s="91" t="str">
        <f t="shared" si="9"/>
        <v/>
      </c>
      <c r="BT27" s="91" t="str">
        <f t="shared" si="10"/>
        <v/>
      </c>
      <c r="BU27" s="91" t="str">
        <f t="shared" si="11"/>
        <v/>
      </c>
      <c r="BV27" s="91" t="str">
        <f t="shared" si="12"/>
        <v/>
      </c>
      <c r="BW27" s="91" t="str">
        <f t="shared" si="13"/>
        <v/>
      </c>
      <c r="BX27" s="91" t="str">
        <f t="shared" si="14"/>
        <v/>
      </c>
      <c r="BY27" s="91" t="str">
        <f t="shared" si="15"/>
        <v/>
      </c>
      <c r="BZ27" s="91" t="str">
        <f t="shared" si="16"/>
        <v/>
      </c>
      <c r="CA27" s="91" t="str">
        <f t="shared" si="17"/>
        <v/>
      </c>
      <c r="CB27" s="91" t="str">
        <f t="shared" si="18"/>
        <v/>
      </c>
      <c r="CC27" s="91" t="str">
        <f t="shared" si="19"/>
        <v/>
      </c>
      <c r="CD27" s="91" t="str">
        <f t="shared" si="20"/>
        <v/>
      </c>
      <c r="CE27" s="91" t="str">
        <f t="shared" si="21"/>
        <v/>
      </c>
      <c r="CF27" s="91" t="str">
        <f t="shared" si="22"/>
        <v/>
      </c>
      <c r="CG27" s="91" t="str">
        <f t="shared" si="23"/>
        <v/>
      </c>
      <c r="CH27" s="91" t="str">
        <f t="shared" si="24"/>
        <v/>
      </c>
      <c r="CI27" s="134" t="str">
        <f t="shared" si="25"/>
        <v/>
      </c>
      <c r="CJ27" s="134" t="str">
        <f t="shared" si="26"/>
        <v/>
      </c>
      <c r="CK27" s="134" t="str">
        <f t="shared" si="27"/>
        <v/>
      </c>
      <c r="CL27" s="134" t="str">
        <f t="shared" si="28"/>
        <v/>
      </c>
      <c r="CM27" s="134" t="str">
        <f t="shared" si="29"/>
        <v/>
      </c>
      <c r="CN27" s="134" t="str">
        <f t="shared" si="30"/>
        <v/>
      </c>
      <c r="CO27" s="134" t="str">
        <f t="shared" si="31"/>
        <v/>
      </c>
      <c r="CP27" s="134" t="str">
        <f t="shared" si="32"/>
        <v/>
      </c>
      <c r="CQ27" s="134" t="str">
        <f t="shared" si="33"/>
        <v/>
      </c>
      <c r="CR27" s="134" t="str">
        <f t="shared" si="34"/>
        <v/>
      </c>
      <c r="CS27" s="134" t="str">
        <f t="shared" si="35"/>
        <v/>
      </c>
      <c r="CT27" s="134" t="str">
        <f t="shared" si="1"/>
        <v/>
      </c>
      <c r="CU27" s="134" t="str">
        <f t="shared" si="2"/>
        <v/>
      </c>
      <c r="CV27" s="134" t="str">
        <f t="shared" si="3"/>
        <v/>
      </c>
      <c r="CW27" s="134" t="str">
        <f t="shared" si="4"/>
        <v/>
      </c>
      <c r="CX27" s="134" t="str">
        <f t="shared" si="5"/>
        <v/>
      </c>
    </row>
    <row r="28" spans="1:102" ht="16" thickBot="1">
      <c r="A28" s="25" t="str">
        <f>IF('PI - PPG'!A26&lt;&gt;"",'PI - PPG'!A26, "")</f>
        <v/>
      </c>
      <c r="B28" s="25" t="str">
        <f>IF('PI - PPG'!B26&lt;&gt;"",'PI - PPG'!B26, "")</f>
        <v/>
      </c>
      <c r="C28" s="136"/>
      <c r="D28" s="85">
        <v>24</v>
      </c>
      <c r="E28" s="25" t="str">
        <f>IF('PI - PPG'!D26&lt;&gt;"",'PI - PPG'!D26, "")</f>
        <v/>
      </c>
      <c r="F28" s="151" t="str">
        <f>IF('PI - PPG'!E26&lt;&gt;"",'PI - PPG'!E26," ")</f>
        <v xml:space="preserve"> </v>
      </c>
      <c r="G28" s="109">
        <v>0</v>
      </c>
      <c r="H28" s="109">
        <v>0</v>
      </c>
      <c r="I28" s="110">
        <v>0</v>
      </c>
      <c r="J28" s="110">
        <v>0</v>
      </c>
      <c r="K28" s="110"/>
      <c r="L28" s="110">
        <v>0</v>
      </c>
      <c r="M28" s="110">
        <v>0</v>
      </c>
      <c r="N28" s="110"/>
      <c r="O28" s="107">
        <v>0</v>
      </c>
      <c r="P28" s="107">
        <v>0</v>
      </c>
      <c r="Q28" s="110">
        <v>0</v>
      </c>
      <c r="R28" s="110">
        <v>0</v>
      </c>
      <c r="S28" s="110">
        <v>0</v>
      </c>
      <c r="T28" s="110">
        <v>0</v>
      </c>
      <c r="U28" s="110">
        <v>0</v>
      </c>
      <c r="V28" s="110">
        <v>0</v>
      </c>
      <c r="W28" s="111">
        <v>0</v>
      </c>
      <c r="X28" s="111">
        <v>0</v>
      </c>
      <c r="Y28" s="111">
        <v>0</v>
      </c>
      <c r="Z28" s="151" t="str">
        <f>IF('PI - PPG'!U26&lt;&gt;"",'PI - PPG'!U26," ")</f>
        <v xml:space="preserve"> </v>
      </c>
      <c r="AA28" s="109">
        <v>0</v>
      </c>
      <c r="AB28" s="109">
        <v>0</v>
      </c>
      <c r="AC28" s="110">
        <v>0</v>
      </c>
      <c r="AD28" s="110">
        <v>0</v>
      </c>
      <c r="AE28" s="110"/>
      <c r="AF28" s="110">
        <v>0</v>
      </c>
      <c r="AG28" s="110">
        <v>0</v>
      </c>
      <c r="AH28" s="110"/>
      <c r="AI28" s="107">
        <v>0</v>
      </c>
      <c r="AJ28" s="107">
        <v>0</v>
      </c>
      <c r="AK28" s="110">
        <v>0</v>
      </c>
      <c r="AL28" s="110">
        <v>0</v>
      </c>
      <c r="AM28" s="110">
        <v>0</v>
      </c>
      <c r="AN28" s="110">
        <v>0</v>
      </c>
      <c r="AO28" s="110">
        <v>0</v>
      </c>
      <c r="AP28" s="110">
        <v>0</v>
      </c>
      <c r="AQ28" s="111">
        <v>0</v>
      </c>
      <c r="AR28" s="111">
        <v>0</v>
      </c>
      <c r="AS28" s="111">
        <v>0</v>
      </c>
      <c r="AT28" s="151" t="str">
        <f>IF('PI - PPG'!AK26&lt;&gt;"",'PI - PPG'!AK26," ")</f>
        <v xml:space="preserve"> </v>
      </c>
      <c r="AU28" s="109">
        <v>0</v>
      </c>
      <c r="AV28" s="109">
        <v>0</v>
      </c>
      <c r="AW28" s="110">
        <v>0</v>
      </c>
      <c r="AX28" s="110">
        <v>0</v>
      </c>
      <c r="AY28" s="110"/>
      <c r="AZ28" s="110">
        <v>0</v>
      </c>
      <c r="BA28" s="110">
        <v>0</v>
      </c>
      <c r="BB28" s="110"/>
      <c r="BC28" s="107">
        <v>0</v>
      </c>
      <c r="BD28" s="107">
        <v>0</v>
      </c>
      <c r="BE28" s="110">
        <v>0</v>
      </c>
      <c r="BF28" s="110">
        <v>0</v>
      </c>
      <c r="BG28" s="110">
        <v>0</v>
      </c>
      <c r="BH28" s="110">
        <v>0</v>
      </c>
      <c r="BI28" s="110">
        <v>0</v>
      </c>
      <c r="BJ28" s="110">
        <v>0</v>
      </c>
      <c r="BK28" s="111">
        <v>0</v>
      </c>
      <c r="BL28" s="111">
        <v>0</v>
      </c>
      <c r="BM28" s="111">
        <v>0</v>
      </c>
      <c r="BN28" s="253"/>
      <c r="BO28" s="152">
        <f>'PI - PPG'!BB26</f>
        <v>0</v>
      </c>
      <c r="BP28" s="91" t="str">
        <f t="shared" si="6"/>
        <v/>
      </c>
      <c r="BQ28" s="91" t="str">
        <f t="shared" si="7"/>
        <v/>
      </c>
      <c r="BR28" s="91" t="str">
        <f t="shared" si="8"/>
        <v/>
      </c>
      <c r="BS28" s="91" t="str">
        <f t="shared" si="9"/>
        <v/>
      </c>
      <c r="BT28" s="91" t="str">
        <f t="shared" si="10"/>
        <v/>
      </c>
      <c r="BU28" s="91" t="str">
        <f t="shared" si="11"/>
        <v/>
      </c>
      <c r="BV28" s="91" t="str">
        <f t="shared" si="12"/>
        <v/>
      </c>
      <c r="BW28" s="91" t="str">
        <f t="shared" si="13"/>
        <v/>
      </c>
      <c r="BX28" s="91" t="str">
        <f t="shared" si="14"/>
        <v/>
      </c>
      <c r="BY28" s="91" t="str">
        <f t="shared" si="15"/>
        <v/>
      </c>
      <c r="BZ28" s="91" t="str">
        <f t="shared" si="16"/>
        <v/>
      </c>
      <c r="CA28" s="91" t="str">
        <f t="shared" si="17"/>
        <v/>
      </c>
      <c r="CB28" s="91" t="str">
        <f t="shared" si="18"/>
        <v/>
      </c>
      <c r="CC28" s="91" t="str">
        <f t="shared" si="19"/>
        <v/>
      </c>
      <c r="CD28" s="91" t="str">
        <f t="shared" si="20"/>
        <v/>
      </c>
      <c r="CE28" s="91" t="str">
        <f t="shared" si="21"/>
        <v/>
      </c>
      <c r="CF28" s="91" t="str">
        <f t="shared" si="22"/>
        <v/>
      </c>
      <c r="CG28" s="91" t="str">
        <f t="shared" si="23"/>
        <v/>
      </c>
      <c r="CH28" s="91" t="str">
        <f t="shared" si="24"/>
        <v/>
      </c>
      <c r="CI28" s="134" t="str">
        <f t="shared" si="25"/>
        <v/>
      </c>
      <c r="CJ28" s="134" t="str">
        <f t="shared" si="26"/>
        <v/>
      </c>
      <c r="CK28" s="134" t="str">
        <f t="shared" si="27"/>
        <v/>
      </c>
      <c r="CL28" s="134" t="str">
        <f t="shared" si="28"/>
        <v/>
      </c>
      <c r="CM28" s="134" t="str">
        <f t="shared" si="29"/>
        <v/>
      </c>
      <c r="CN28" s="134" t="str">
        <f t="shared" si="30"/>
        <v/>
      </c>
      <c r="CO28" s="134" t="str">
        <f t="shared" si="31"/>
        <v/>
      </c>
      <c r="CP28" s="134" t="str">
        <f t="shared" si="32"/>
        <v/>
      </c>
      <c r="CQ28" s="134" t="str">
        <f t="shared" si="33"/>
        <v/>
      </c>
      <c r="CR28" s="134" t="str">
        <f t="shared" si="34"/>
        <v/>
      </c>
      <c r="CS28" s="134" t="str">
        <f t="shared" si="35"/>
        <v/>
      </c>
      <c r="CT28" s="134" t="str">
        <f t="shared" si="1"/>
        <v/>
      </c>
      <c r="CU28" s="134" t="str">
        <f t="shared" si="2"/>
        <v/>
      </c>
      <c r="CV28" s="134" t="str">
        <f t="shared" si="3"/>
        <v/>
      </c>
      <c r="CW28" s="134" t="str">
        <f t="shared" si="4"/>
        <v/>
      </c>
      <c r="CX28" s="134" t="str">
        <f t="shared" si="5"/>
        <v/>
      </c>
    </row>
    <row r="29" spans="1:102" ht="16" thickBot="1">
      <c r="A29" s="25" t="str">
        <f>IF('PI - PPG'!A27&lt;&gt;"",'PI - PPG'!A27, "")</f>
        <v/>
      </c>
      <c r="B29" s="25" t="str">
        <f>IF('PI - PPG'!B27&lt;&gt;"",'PI - PPG'!B27, "")</f>
        <v/>
      </c>
      <c r="C29" s="136"/>
      <c r="D29" s="85">
        <v>25</v>
      </c>
      <c r="E29" s="25" t="str">
        <f>IF('PI - PPG'!D27&lt;&gt;"",'PI - PPG'!D27, "")</f>
        <v/>
      </c>
      <c r="F29" s="151" t="str">
        <f>IF('PI - PPG'!E27&lt;&gt;"",'PI - PPG'!E27," ")</f>
        <v xml:space="preserve"> </v>
      </c>
      <c r="G29" s="109">
        <v>0</v>
      </c>
      <c r="H29" s="109">
        <v>0</v>
      </c>
      <c r="I29" s="110">
        <v>0</v>
      </c>
      <c r="J29" s="110">
        <v>0</v>
      </c>
      <c r="K29" s="110"/>
      <c r="L29" s="110">
        <v>0</v>
      </c>
      <c r="M29" s="110">
        <v>0</v>
      </c>
      <c r="N29" s="110"/>
      <c r="O29" s="107">
        <v>0</v>
      </c>
      <c r="P29" s="107">
        <v>0</v>
      </c>
      <c r="Q29" s="110">
        <v>0</v>
      </c>
      <c r="R29" s="110">
        <v>0</v>
      </c>
      <c r="S29" s="110">
        <v>0</v>
      </c>
      <c r="T29" s="110">
        <v>0</v>
      </c>
      <c r="U29" s="110">
        <v>0</v>
      </c>
      <c r="V29" s="110">
        <v>0</v>
      </c>
      <c r="W29" s="111">
        <v>0</v>
      </c>
      <c r="X29" s="111">
        <v>0</v>
      </c>
      <c r="Y29" s="111">
        <v>0</v>
      </c>
      <c r="Z29" s="151" t="str">
        <f>IF('PI - PPG'!U27&lt;&gt;"",'PI - PPG'!U27," ")</f>
        <v xml:space="preserve"> </v>
      </c>
      <c r="AA29" s="109">
        <v>0</v>
      </c>
      <c r="AB29" s="109">
        <v>0</v>
      </c>
      <c r="AC29" s="110">
        <v>0</v>
      </c>
      <c r="AD29" s="110">
        <v>0</v>
      </c>
      <c r="AE29" s="110"/>
      <c r="AF29" s="110">
        <v>0</v>
      </c>
      <c r="AG29" s="110">
        <v>0</v>
      </c>
      <c r="AH29" s="110"/>
      <c r="AI29" s="107">
        <v>0</v>
      </c>
      <c r="AJ29" s="107">
        <v>0</v>
      </c>
      <c r="AK29" s="110">
        <v>0</v>
      </c>
      <c r="AL29" s="110">
        <v>0</v>
      </c>
      <c r="AM29" s="110">
        <v>0</v>
      </c>
      <c r="AN29" s="110">
        <v>0</v>
      </c>
      <c r="AO29" s="110">
        <v>0</v>
      </c>
      <c r="AP29" s="110">
        <v>0</v>
      </c>
      <c r="AQ29" s="111">
        <v>0</v>
      </c>
      <c r="AR29" s="111">
        <v>0</v>
      </c>
      <c r="AS29" s="111">
        <v>0</v>
      </c>
      <c r="AT29" s="151" t="str">
        <f>IF('PI - PPG'!AK27&lt;&gt;"",'PI - PPG'!AK27," ")</f>
        <v xml:space="preserve"> </v>
      </c>
      <c r="AU29" s="109">
        <v>0</v>
      </c>
      <c r="AV29" s="109">
        <v>0</v>
      </c>
      <c r="AW29" s="110">
        <v>0</v>
      </c>
      <c r="AX29" s="110">
        <v>0</v>
      </c>
      <c r="AY29" s="110"/>
      <c r="AZ29" s="110">
        <v>0</v>
      </c>
      <c r="BA29" s="110">
        <v>0</v>
      </c>
      <c r="BB29" s="110"/>
      <c r="BC29" s="107">
        <v>0</v>
      </c>
      <c r="BD29" s="107">
        <v>0</v>
      </c>
      <c r="BE29" s="110">
        <v>0</v>
      </c>
      <c r="BF29" s="110">
        <v>0</v>
      </c>
      <c r="BG29" s="110">
        <v>0</v>
      </c>
      <c r="BH29" s="110">
        <v>0</v>
      </c>
      <c r="BI29" s="110">
        <v>0</v>
      </c>
      <c r="BJ29" s="110">
        <v>0</v>
      </c>
      <c r="BK29" s="111">
        <v>0</v>
      </c>
      <c r="BL29" s="111">
        <v>0</v>
      </c>
      <c r="BM29" s="111">
        <v>0</v>
      </c>
      <c r="BN29" s="253"/>
      <c r="BO29" s="152">
        <f>'PI - PPG'!BB27</f>
        <v>0</v>
      </c>
      <c r="BP29" s="91" t="str">
        <f t="shared" si="6"/>
        <v/>
      </c>
      <c r="BQ29" s="91" t="str">
        <f t="shared" si="7"/>
        <v/>
      </c>
      <c r="BR29" s="91" t="str">
        <f t="shared" si="8"/>
        <v/>
      </c>
      <c r="BS29" s="91" t="str">
        <f t="shared" si="9"/>
        <v/>
      </c>
      <c r="BT29" s="91" t="str">
        <f t="shared" si="10"/>
        <v/>
      </c>
      <c r="BU29" s="91" t="str">
        <f t="shared" si="11"/>
        <v/>
      </c>
      <c r="BV29" s="91" t="str">
        <f t="shared" si="12"/>
        <v/>
      </c>
      <c r="BW29" s="91" t="str">
        <f t="shared" si="13"/>
        <v/>
      </c>
      <c r="BX29" s="91" t="str">
        <f t="shared" si="14"/>
        <v/>
      </c>
      <c r="BY29" s="91" t="str">
        <f t="shared" si="15"/>
        <v/>
      </c>
      <c r="BZ29" s="91" t="str">
        <f t="shared" si="16"/>
        <v/>
      </c>
      <c r="CA29" s="91" t="str">
        <f t="shared" si="17"/>
        <v/>
      </c>
      <c r="CB29" s="91" t="str">
        <f t="shared" si="18"/>
        <v/>
      </c>
      <c r="CC29" s="91" t="str">
        <f t="shared" si="19"/>
        <v/>
      </c>
      <c r="CD29" s="91" t="str">
        <f t="shared" si="20"/>
        <v/>
      </c>
      <c r="CE29" s="91" t="str">
        <f t="shared" si="21"/>
        <v/>
      </c>
      <c r="CF29" s="91" t="str">
        <f t="shared" si="22"/>
        <v/>
      </c>
      <c r="CG29" s="91" t="str">
        <f t="shared" si="23"/>
        <v/>
      </c>
      <c r="CH29" s="91" t="str">
        <f t="shared" si="24"/>
        <v/>
      </c>
      <c r="CI29" s="134" t="str">
        <f t="shared" si="25"/>
        <v/>
      </c>
      <c r="CJ29" s="134" t="str">
        <f t="shared" si="26"/>
        <v/>
      </c>
      <c r="CK29" s="134" t="str">
        <f t="shared" si="27"/>
        <v/>
      </c>
      <c r="CL29" s="134" t="str">
        <f t="shared" si="28"/>
        <v/>
      </c>
      <c r="CM29" s="134" t="str">
        <f t="shared" si="29"/>
        <v/>
      </c>
      <c r="CN29" s="134" t="str">
        <f t="shared" si="30"/>
        <v/>
      </c>
      <c r="CO29" s="134" t="str">
        <f t="shared" si="31"/>
        <v/>
      </c>
      <c r="CP29" s="134" t="str">
        <f t="shared" si="32"/>
        <v/>
      </c>
      <c r="CQ29" s="134" t="str">
        <f t="shared" si="33"/>
        <v/>
      </c>
      <c r="CR29" s="134" t="str">
        <f t="shared" si="34"/>
        <v/>
      </c>
      <c r="CS29" s="134" t="str">
        <f t="shared" si="35"/>
        <v/>
      </c>
      <c r="CT29" s="134" t="str">
        <f t="shared" si="1"/>
        <v/>
      </c>
      <c r="CU29" s="134" t="str">
        <f t="shared" si="2"/>
        <v/>
      </c>
      <c r="CV29" s="134" t="str">
        <f t="shared" si="3"/>
        <v/>
      </c>
      <c r="CW29" s="134" t="str">
        <f t="shared" si="4"/>
        <v/>
      </c>
      <c r="CX29" s="134" t="str">
        <f t="shared" si="5"/>
        <v/>
      </c>
    </row>
    <row r="30" spans="1:102" ht="16" thickBot="1">
      <c r="A30" s="25" t="str">
        <f>IF('PI - PPG'!A28&lt;&gt;"",'PI - PPG'!A28, "")</f>
        <v/>
      </c>
      <c r="B30" s="25" t="str">
        <f>IF('PI - PPG'!B28&lt;&gt;"",'PI - PPG'!B28, "")</f>
        <v/>
      </c>
      <c r="C30" s="136"/>
      <c r="D30" s="85">
        <v>26</v>
      </c>
      <c r="E30" s="25" t="str">
        <f>IF('PI - PPG'!D28&lt;&gt;"",'PI - PPG'!D28, "")</f>
        <v/>
      </c>
      <c r="F30" s="151" t="str">
        <f>IF('PI - PPG'!E28&lt;&gt;"",'PI - PPG'!E28," ")</f>
        <v xml:space="preserve"> </v>
      </c>
      <c r="G30" s="109">
        <v>0</v>
      </c>
      <c r="H30" s="109">
        <v>0</v>
      </c>
      <c r="I30" s="110">
        <v>0</v>
      </c>
      <c r="J30" s="110">
        <v>0</v>
      </c>
      <c r="K30" s="110"/>
      <c r="L30" s="110">
        <v>0</v>
      </c>
      <c r="M30" s="110">
        <v>0</v>
      </c>
      <c r="N30" s="110"/>
      <c r="O30" s="107">
        <v>0</v>
      </c>
      <c r="P30" s="107">
        <v>0</v>
      </c>
      <c r="Q30" s="110">
        <v>0</v>
      </c>
      <c r="R30" s="110">
        <v>0</v>
      </c>
      <c r="S30" s="110">
        <v>0</v>
      </c>
      <c r="T30" s="110">
        <v>0</v>
      </c>
      <c r="U30" s="110">
        <v>0</v>
      </c>
      <c r="V30" s="110">
        <v>0</v>
      </c>
      <c r="W30" s="111">
        <v>0</v>
      </c>
      <c r="X30" s="111">
        <v>0</v>
      </c>
      <c r="Y30" s="111">
        <v>0</v>
      </c>
      <c r="Z30" s="151" t="str">
        <f>IF('PI - PPG'!U28&lt;&gt;"",'PI - PPG'!U28," ")</f>
        <v xml:space="preserve"> </v>
      </c>
      <c r="AA30" s="109">
        <v>0</v>
      </c>
      <c r="AB30" s="109">
        <v>0</v>
      </c>
      <c r="AC30" s="110">
        <v>0</v>
      </c>
      <c r="AD30" s="110">
        <v>0</v>
      </c>
      <c r="AE30" s="110"/>
      <c r="AF30" s="110">
        <v>0</v>
      </c>
      <c r="AG30" s="110">
        <v>0</v>
      </c>
      <c r="AH30" s="110"/>
      <c r="AI30" s="107">
        <v>0</v>
      </c>
      <c r="AJ30" s="107">
        <v>0</v>
      </c>
      <c r="AK30" s="110">
        <v>0</v>
      </c>
      <c r="AL30" s="110">
        <v>0</v>
      </c>
      <c r="AM30" s="110">
        <v>0</v>
      </c>
      <c r="AN30" s="110">
        <v>0</v>
      </c>
      <c r="AO30" s="110">
        <v>0</v>
      </c>
      <c r="AP30" s="110">
        <v>0</v>
      </c>
      <c r="AQ30" s="111">
        <v>0</v>
      </c>
      <c r="AR30" s="111">
        <v>0</v>
      </c>
      <c r="AS30" s="111">
        <v>0</v>
      </c>
      <c r="AT30" s="151" t="str">
        <f>IF('PI - PPG'!AK28&lt;&gt;"",'PI - PPG'!AK28," ")</f>
        <v xml:space="preserve"> </v>
      </c>
      <c r="AU30" s="109">
        <v>0</v>
      </c>
      <c r="AV30" s="109">
        <v>0</v>
      </c>
      <c r="AW30" s="110">
        <v>0</v>
      </c>
      <c r="AX30" s="110">
        <v>0</v>
      </c>
      <c r="AY30" s="110"/>
      <c r="AZ30" s="110">
        <v>0</v>
      </c>
      <c r="BA30" s="110">
        <v>0</v>
      </c>
      <c r="BB30" s="110"/>
      <c r="BC30" s="107">
        <v>0</v>
      </c>
      <c r="BD30" s="107">
        <v>0</v>
      </c>
      <c r="BE30" s="110">
        <v>0</v>
      </c>
      <c r="BF30" s="110">
        <v>0</v>
      </c>
      <c r="BG30" s="110">
        <v>0</v>
      </c>
      <c r="BH30" s="110">
        <v>0</v>
      </c>
      <c r="BI30" s="110">
        <v>0</v>
      </c>
      <c r="BJ30" s="110">
        <v>0</v>
      </c>
      <c r="BK30" s="111">
        <v>0</v>
      </c>
      <c r="BL30" s="111">
        <v>0</v>
      </c>
      <c r="BM30" s="111">
        <v>0</v>
      </c>
      <c r="BN30" s="253"/>
      <c r="BO30" s="152">
        <f>'PI - PPG'!BB28</f>
        <v>0</v>
      </c>
      <c r="BP30" s="91" t="str">
        <f t="shared" si="6"/>
        <v/>
      </c>
      <c r="BQ30" s="91" t="str">
        <f t="shared" si="7"/>
        <v/>
      </c>
      <c r="BR30" s="91" t="str">
        <f t="shared" si="8"/>
        <v/>
      </c>
      <c r="BS30" s="91" t="str">
        <f t="shared" si="9"/>
        <v/>
      </c>
      <c r="BT30" s="91" t="str">
        <f t="shared" si="10"/>
        <v/>
      </c>
      <c r="BU30" s="91" t="str">
        <f t="shared" si="11"/>
        <v/>
      </c>
      <c r="BV30" s="91" t="str">
        <f t="shared" si="12"/>
        <v/>
      </c>
      <c r="BW30" s="91" t="str">
        <f t="shared" si="13"/>
        <v/>
      </c>
      <c r="BX30" s="91" t="str">
        <f t="shared" si="14"/>
        <v/>
      </c>
      <c r="BY30" s="91" t="str">
        <f t="shared" si="15"/>
        <v/>
      </c>
      <c r="BZ30" s="91" t="str">
        <f t="shared" si="16"/>
        <v/>
      </c>
      <c r="CA30" s="91" t="str">
        <f t="shared" si="17"/>
        <v/>
      </c>
      <c r="CB30" s="91" t="str">
        <f t="shared" si="18"/>
        <v/>
      </c>
      <c r="CC30" s="91" t="str">
        <f t="shared" si="19"/>
        <v/>
      </c>
      <c r="CD30" s="91" t="str">
        <f t="shared" si="20"/>
        <v/>
      </c>
      <c r="CE30" s="91" t="str">
        <f t="shared" si="21"/>
        <v/>
      </c>
      <c r="CF30" s="91" t="str">
        <f t="shared" si="22"/>
        <v/>
      </c>
      <c r="CG30" s="91" t="str">
        <f t="shared" si="23"/>
        <v/>
      </c>
      <c r="CH30" s="91" t="str">
        <f t="shared" si="24"/>
        <v/>
      </c>
      <c r="CI30" s="134" t="str">
        <f t="shared" si="25"/>
        <v/>
      </c>
      <c r="CJ30" s="134" t="str">
        <f t="shared" si="26"/>
        <v/>
      </c>
      <c r="CK30" s="134" t="str">
        <f t="shared" si="27"/>
        <v/>
      </c>
      <c r="CL30" s="134" t="str">
        <f t="shared" si="28"/>
        <v/>
      </c>
      <c r="CM30" s="134" t="str">
        <f t="shared" si="29"/>
        <v/>
      </c>
      <c r="CN30" s="134" t="str">
        <f t="shared" si="30"/>
        <v/>
      </c>
      <c r="CO30" s="134" t="str">
        <f t="shared" si="31"/>
        <v/>
      </c>
      <c r="CP30" s="134" t="str">
        <f t="shared" si="32"/>
        <v/>
      </c>
      <c r="CQ30" s="134" t="str">
        <f t="shared" si="33"/>
        <v/>
      </c>
      <c r="CR30" s="134" t="str">
        <f t="shared" si="34"/>
        <v/>
      </c>
      <c r="CS30" s="134" t="str">
        <f t="shared" si="35"/>
        <v/>
      </c>
      <c r="CT30" s="134" t="str">
        <f t="shared" si="1"/>
        <v/>
      </c>
      <c r="CU30" s="134" t="str">
        <f t="shared" si="2"/>
        <v/>
      </c>
      <c r="CV30" s="134" t="str">
        <f t="shared" si="3"/>
        <v/>
      </c>
      <c r="CW30" s="134" t="str">
        <f t="shared" si="4"/>
        <v/>
      </c>
      <c r="CX30" s="134" t="str">
        <f t="shared" si="5"/>
        <v/>
      </c>
    </row>
    <row r="31" spans="1:102" ht="16" thickBot="1">
      <c r="A31" s="25" t="str">
        <f>IF('PI - PPG'!A29&lt;&gt;"",'PI - PPG'!A29, "")</f>
        <v/>
      </c>
      <c r="B31" s="25" t="str">
        <f>IF('PI - PPG'!B29&lt;&gt;"",'PI - PPG'!B29, "")</f>
        <v/>
      </c>
      <c r="C31" s="136"/>
      <c r="D31" s="85">
        <v>27</v>
      </c>
      <c r="E31" s="25" t="str">
        <f>IF('PI - PPG'!D29&lt;&gt;"",'PI - PPG'!D29, "")</f>
        <v/>
      </c>
      <c r="F31" s="151" t="str">
        <f>IF('PI - PPG'!E29&lt;&gt;"",'PI - PPG'!E29," ")</f>
        <v xml:space="preserve"> </v>
      </c>
      <c r="G31" s="109">
        <v>0</v>
      </c>
      <c r="H31" s="109">
        <v>0</v>
      </c>
      <c r="I31" s="110">
        <v>0</v>
      </c>
      <c r="J31" s="110">
        <v>0</v>
      </c>
      <c r="K31" s="110"/>
      <c r="L31" s="110">
        <v>0</v>
      </c>
      <c r="M31" s="110">
        <v>0</v>
      </c>
      <c r="N31" s="110"/>
      <c r="O31" s="107">
        <v>0</v>
      </c>
      <c r="P31" s="107">
        <v>0</v>
      </c>
      <c r="Q31" s="110">
        <v>0</v>
      </c>
      <c r="R31" s="110">
        <v>0</v>
      </c>
      <c r="S31" s="110">
        <v>0</v>
      </c>
      <c r="T31" s="110">
        <v>0</v>
      </c>
      <c r="U31" s="110">
        <v>0</v>
      </c>
      <c r="V31" s="110">
        <v>0</v>
      </c>
      <c r="W31" s="111">
        <v>0</v>
      </c>
      <c r="X31" s="111">
        <v>0</v>
      </c>
      <c r="Y31" s="111">
        <v>0</v>
      </c>
      <c r="Z31" s="151" t="str">
        <f>IF('PI - PPG'!U29&lt;&gt;"",'PI - PPG'!U29," ")</f>
        <v xml:space="preserve"> </v>
      </c>
      <c r="AA31" s="109">
        <v>0</v>
      </c>
      <c r="AB31" s="109">
        <v>0</v>
      </c>
      <c r="AC31" s="110">
        <v>0</v>
      </c>
      <c r="AD31" s="110">
        <v>0</v>
      </c>
      <c r="AE31" s="110"/>
      <c r="AF31" s="110">
        <v>0</v>
      </c>
      <c r="AG31" s="110">
        <v>0</v>
      </c>
      <c r="AH31" s="110"/>
      <c r="AI31" s="107">
        <v>0</v>
      </c>
      <c r="AJ31" s="107">
        <v>0</v>
      </c>
      <c r="AK31" s="110">
        <v>0</v>
      </c>
      <c r="AL31" s="110">
        <v>0</v>
      </c>
      <c r="AM31" s="110">
        <v>0</v>
      </c>
      <c r="AN31" s="110">
        <v>0</v>
      </c>
      <c r="AO31" s="110">
        <v>0</v>
      </c>
      <c r="AP31" s="110">
        <v>0</v>
      </c>
      <c r="AQ31" s="111">
        <v>0</v>
      </c>
      <c r="AR31" s="111">
        <v>0</v>
      </c>
      <c r="AS31" s="111">
        <v>0</v>
      </c>
      <c r="AT31" s="151" t="str">
        <f>IF('PI - PPG'!AK29&lt;&gt;"",'PI - PPG'!AK29," ")</f>
        <v xml:space="preserve"> </v>
      </c>
      <c r="AU31" s="109">
        <v>0</v>
      </c>
      <c r="AV31" s="109">
        <v>0</v>
      </c>
      <c r="AW31" s="110">
        <v>0</v>
      </c>
      <c r="AX31" s="110">
        <v>0</v>
      </c>
      <c r="AY31" s="110"/>
      <c r="AZ31" s="110">
        <v>0</v>
      </c>
      <c r="BA31" s="110">
        <v>0</v>
      </c>
      <c r="BB31" s="110"/>
      <c r="BC31" s="107">
        <v>0</v>
      </c>
      <c r="BD31" s="107">
        <v>0</v>
      </c>
      <c r="BE31" s="110">
        <v>0</v>
      </c>
      <c r="BF31" s="110">
        <v>0</v>
      </c>
      <c r="BG31" s="110">
        <v>0</v>
      </c>
      <c r="BH31" s="110">
        <v>0</v>
      </c>
      <c r="BI31" s="110">
        <v>0</v>
      </c>
      <c r="BJ31" s="110">
        <v>0</v>
      </c>
      <c r="BK31" s="111">
        <v>0</v>
      </c>
      <c r="BL31" s="111">
        <v>0</v>
      </c>
      <c r="BM31" s="111">
        <v>0</v>
      </c>
      <c r="BN31" s="253"/>
      <c r="BO31" s="152">
        <f>'PI - PPG'!BB29</f>
        <v>0</v>
      </c>
      <c r="BP31" s="91" t="str">
        <f t="shared" si="6"/>
        <v/>
      </c>
      <c r="BQ31" s="91" t="str">
        <f t="shared" si="7"/>
        <v/>
      </c>
      <c r="BR31" s="91" t="str">
        <f t="shared" si="8"/>
        <v/>
      </c>
      <c r="BS31" s="91" t="str">
        <f t="shared" si="9"/>
        <v/>
      </c>
      <c r="BT31" s="91" t="str">
        <f t="shared" si="10"/>
        <v/>
      </c>
      <c r="BU31" s="91" t="str">
        <f t="shared" si="11"/>
        <v/>
      </c>
      <c r="BV31" s="91" t="str">
        <f t="shared" si="12"/>
        <v/>
      </c>
      <c r="BW31" s="91" t="str">
        <f t="shared" si="13"/>
        <v/>
      </c>
      <c r="BX31" s="91" t="str">
        <f t="shared" si="14"/>
        <v/>
      </c>
      <c r="BY31" s="91" t="str">
        <f t="shared" si="15"/>
        <v/>
      </c>
      <c r="BZ31" s="91" t="str">
        <f t="shared" si="16"/>
        <v/>
      </c>
      <c r="CA31" s="91" t="str">
        <f t="shared" si="17"/>
        <v/>
      </c>
      <c r="CB31" s="91" t="str">
        <f t="shared" si="18"/>
        <v/>
      </c>
      <c r="CC31" s="91" t="str">
        <f t="shared" si="19"/>
        <v/>
      </c>
      <c r="CD31" s="91" t="str">
        <f t="shared" si="20"/>
        <v/>
      </c>
      <c r="CE31" s="91" t="str">
        <f t="shared" si="21"/>
        <v/>
      </c>
      <c r="CF31" s="91" t="str">
        <f t="shared" si="22"/>
        <v/>
      </c>
      <c r="CG31" s="91" t="str">
        <f t="shared" si="23"/>
        <v/>
      </c>
      <c r="CH31" s="91" t="str">
        <f t="shared" si="24"/>
        <v/>
      </c>
      <c r="CI31" s="134" t="str">
        <f t="shared" si="25"/>
        <v/>
      </c>
      <c r="CJ31" s="134" t="str">
        <f t="shared" si="26"/>
        <v/>
      </c>
      <c r="CK31" s="134" t="str">
        <f t="shared" si="27"/>
        <v/>
      </c>
      <c r="CL31" s="134" t="str">
        <f t="shared" si="28"/>
        <v/>
      </c>
      <c r="CM31" s="134" t="str">
        <f t="shared" si="29"/>
        <v/>
      </c>
      <c r="CN31" s="134" t="str">
        <f t="shared" si="30"/>
        <v/>
      </c>
      <c r="CO31" s="134" t="str">
        <f t="shared" si="31"/>
        <v/>
      </c>
      <c r="CP31" s="134" t="str">
        <f t="shared" si="32"/>
        <v/>
      </c>
      <c r="CQ31" s="134" t="str">
        <f t="shared" si="33"/>
        <v/>
      </c>
      <c r="CR31" s="134" t="str">
        <f t="shared" si="34"/>
        <v/>
      </c>
      <c r="CS31" s="134" t="str">
        <f t="shared" si="35"/>
        <v/>
      </c>
      <c r="CT31" s="134" t="str">
        <f t="shared" si="1"/>
        <v/>
      </c>
      <c r="CU31" s="134" t="str">
        <f t="shared" si="2"/>
        <v/>
      </c>
      <c r="CV31" s="134" t="str">
        <f t="shared" si="3"/>
        <v/>
      </c>
      <c r="CW31" s="134" t="str">
        <f t="shared" si="4"/>
        <v/>
      </c>
      <c r="CX31" s="134" t="str">
        <f t="shared" si="5"/>
        <v/>
      </c>
    </row>
    <row r="32" spans="1:102" ht="16" thickBot="1">
      <c r="A32" s="25" t="str">
        <f>IF('PI - PPG'!A30&lt;&gt;"",'PI - PPG'!A30, "")</f>
        <v/>
      </c>
      <c r="B32" s="25" t="str">
        <f>IF('PI - PPG'!B30&lt;&gt;"",'PI - PPG'!B30, "")</f>
        <v/>
      </c>
      <c r="C32" s="136"/>
      <c r="D32" s="85">
        <v>28</v>
      </c>
      <c r="E32" s="25" t="str">
        <f>IF('PI - PPG'!D30&lt;&gt;"",'PI - PPG'!D30, "")</f>
        <v/>
      </c>
      <c r="F32" s="151" t="str">
        <f>IF('PI - PPG'!E30&lt;&gt;"",'PI - PPG'!E30," ")</f>
        <v xml:space="preserve"> </v>
      </c>
      <c r="G32" s="109">
        <v>0</v>
      </c>
      <c r="H32" s="109">
        <v>0</v>
      </c>
      <c r="I32" s="110">
        <v>0</v>
      </c>
      <c r="J32" s="110">
        <v>0</v>
      </c>
      <c r="K32" s="110"/>
      <c r="L32" s="110">
        <v>0</v>
      </c>
      <c r="M32" s="110">
        <v>0</v>
      </c>
      <c r="N32" s="110"/>
      <c r="O32" s="107">
        <v>0</v>
      </c>
      <c r="P32" s="107">
        <v>0</v>
      </c>
      <c r="Q32" s="110">
        <v>0</v>
      </c>
      <c r="R32" s="110">
        <v>0</v>
      </c>
      <c r="S32" s="110">
        <v>0</v>
      </c>
      <c r="T32" s="110">
        <v>0</v>
      </c>
      <c r="U32" s="110">
        <v>0</v>
      </c>
      <c r="V32" s="110">
        <v>0</v>
      </c>
      <c r="W32" s="111">
        <v>0</v>
      </c>
      <c r="X32" s="111">
        <v>0</v>
      </c>
      <c r="Y32" s="111">
        <v>0</v>
      </c>
      <c r="Z32" s="151" t="str">
        <f>IF('PI - PPG'!U30&lt;&gt;"",'PI - PPG'!U30," ")</f>
        <v xml:space="preserve"> </v>
      </c>
      <c r="AA32" s="109">
        <v>0</v>
      </c>
      <c r="AB32" s="109">
        <v>0</v>
      </c>
      <c r="AC32" s="110">
        <v>0</v>
      </c>
      <c r="AD32" s="110">
        <v>0</v>
      </c>
      <c r="AE32" s="110"/>
      <c r="AF32" s="110">
        <v>0</v>
      </c>
      <c r="AG32" s="110">
        <v>0</v>
      </c>
      <c r="AH32" s="110"/>
      <c r="AI32" s="107">
        <v>0</v>
      </c>
      <c r="AJ32" s="107">
        <v>0</v>
      </c>
      <c r="AK32" s="110">
        <v>0</v>
      </c>
      <c r="AL32" s="110">
        <v>0</v>
      </c>
      <c r="AM32" s="110">
        <v>0</v>
      </c>
      <c r="AN32" s="110">
        <v>0</v>
      </c>
      <c r="AO32" s="110">
        <v>0</v>
      </c>
      <c r="AP32" s="110">
        <v>0</v>
      </c>
      <c r="AQ32" s="111">
        <v>0</v>
      </c>
      <c r="AR32" s="111">
        <v>0</v>
      </c>
      <c r="AS32" s="111">
        <v>0</v>
      </c>
      <c r="AT32" s="151" t="str">
        <f>IF('PI - PPG'!AK30&lt;&gt;"",'PI - PPG'!AK30," ")</f>
        <v xml:space="preserve"> </v>
      </c>
      <c r="AU32" s="109">
        <v>0</v>
      </c>
      <c r="AV32" s="109">
        <v>0</v>
      </c>
      <c r="AW32" s="110">
        <v>0</v>
      </c>
      <c r="AX32" s="110">
        <v>0</v>
      </c>
      <c r="AY32" s="110"/>
      <c r="AZ32" s="110">
        <v>0</v>
      </c>
      <c r="BA32" s="110">
        <v>0</v>
      </c>
      <c r="BB32" s="110"/>
      <c r="BC32" s="107">
        <v>0</v>
      </c>
      <c r="BD32" s="107">
        <v>0</v>
      </c>
      <c r="BE32" s="110">
        <v>0</v>
      </c>
      <c r="BF32" s="110">
        <v>0</v>
      </c>
      <c r="BG32" s="110">
        <v>0</v>
      </c>
      <c r="BH32" s="110">
        <v>0</v>
      </c>
      <c r="BI32" s="110">
        <v>0</v>
      </c>
      <c r="BJ32" s="110">
        <v>0</v>
      </c>
      <c r="BK32" s="111">
        <v>0</v>
      </c>
      <c r="BL32" s="111">
        <v>0</v>
      </c>
      <c r="BM32" s="111">
        <v>0</v>
      </c>
      <c r="BN32" s="253"/>
      <c r="BO32" s="152">
        <f>'PI - PPG'!BB30</f>
        <v>0</v>
      </c>
      <c r="BP32" s="91" t="str">
        <f t="shared" si="6"/>
        <v/>
      </c>
      <c r="BQ32" s="91" t="str">
        <f t="shared" si="7"/>
        <v/>
      </c>
      <c r="BR32" s="91" t="str">
        <f t="shared" si="8"/>
        <v/>
      </c>
      <c r="BS32" s="91" t="str">
        <f t="shared" si="9"/>
        <v/>
      </c>
      <c r="BT32" s="91" t="str">
        <f t="shared" si="10"/>
        <v/>
      </c>
      <c r="BU32" s="91" t="str">
        <f t="shared" si="11"/>
        <v/>
      </c>
      <c r="BV32" s="91" t="str">
        <f t="shared" si="12"/>
        <v/>
      </c>
      <c r="BW32" s="91" t="str">
        <f t="shared" si="13"/>
        <v/>
      </c>
      <c r="BX32" s="91" t="str">
        <f t="shared" si="14"/>
        <v/>
      </c>
      <c r="BY32" s="91" t="str">
        <f t="shared" si="15"/>
        <v/>
      </c>
      <c r="BZ32" s="91" t="str">
        <f t="shared" si="16"/>
        <v/>
      </c>
      <c r="CA32" s="91" t="str">
        <f t="shared" si="17"/>
        <v/>
      </c>
      <c r="CB32" s="91" t="str">
        <f t="shared" si="18"/>
        <v/>
      </c>
      <c r="CC32" s="91" t="str">
        <f t="shared" si="19"/>
        <v/>
      </c>
      <c r="CD32" s="91" t="str">
        <f t="shared" si="20"/>
        <v/>
      </c>
      <c r="CE32" s="91" t="str">
        <f t="shared" si="21"/>
        <v/>
      </c>
      <c r="CF32" s="91" t="str">
        <f t="shared" si="22"/>
        <v/>
      </c>
      <c r="CG32" s="91" t="str">
        <f t="shared" si="23"/>
        <v/>
      </c>
      <c r="CH32" s="91" t="str">
        <f t="shared" si="24"/>
        <v/>
      </c>
      <c r="CI32" s="134" t="str">
        <f t="shared" si="25"/>
        <v/>
      </c>
      <c r="CJ32" s="134" t="str">
        <f t="shared" si="26"/>
        <v/>
      </c>
      <c r="CK32" s="134" t="str">
        <f t="shared" si="27"/>
        <v/>
      </c>
      <c r="CL32" s="134" t="str">
        <f t="shared" si="28"/>
        <v/>
      </c>
      <c r="CM32" s="134" t="str">
        <f t="shared" si="29"/>
        <v/>
      </c>
      <c r="CN32" s="134" t="str">
        <f t="shared" si="30"/>
        <v/>
      </c>
      <c r="CO32" s="134" t="str">
        <f t="shared" si="31"/>
        <v/>
      </c>
      <c r="CP32" s="134" t="str">
        <f t="shared" si="32"/>
        <v/>
      </c>
      <c r="CQ32" s="134" t="str">
        <f t="shared" si="33"/>
        <v/>
      </c>
      <c r="CR32" s="134" t="str">
        <f t="shared" si="34"/>
        <v/>
      </c>
      <c r="CS32" s="134" t="str">
        <f t="shared" si="35"/>
        <v/>
      </c>
      <c r="CT32" s="134" t="str">
        <f t="shared" si="1"/>
        <v/>
      </c>
      <c r="CU32" s="134" t="str">
        <f t="shared" si="2"/>
        <v/>
      </c>
      <c r="CV32" s="134" t="str">
        <f t="shared" si="3"/>
        <v/>
      </c>
      <c r="CW32" s="134" t="str">
        <f t="shared" si="4"/>
        <v/>
      </c>
      <c r="CX32" s="134" t="str">
        <f t="shared" si="5"/>
        <v/>
      </c>
    </row>
    <row r="33" spans="1:102" ht="16" thickBot="1">
      <c r="A33" s="25" t="str">
        <f>IF('PI - PPG'!A31&lt;&gt;"",'PI - PPG'!A31, "")</f>
        <v/>
      </c>
      <c r="B33" s="25" t="str">
        <f>IF('PI - PPG'!B31&lt;&gt;"",'PI - PPG'!B31, "")</f>
        <v/>
      </c>
      <c r="C33" s="136"/>
      <c r="D33" s="85">
        <v>29</v>
      </c>
      <c r="E33" s="25" t="str">
        <f>IF('PI - PPG'!D31&lt;&gt;"",'PI - PPG'!D31, "")</f>
        <v/>
      </c>
      <c r="F33" s="151" t="str">
        <f>IF('PI - PPG'!E31&lt;&gt;"",'PI - PPG'!E31," ")</f>
        <v xml:space="preserve"> </v>
      </c>
      <c r="G33" s="109">
        <v>0</v>
      </c>
      <c r="H33" s="109">
        <v>0</v>
      </c>
      <c r="I33" s="110">
        <v>0</v>
      </c>
      <c r="J33" s="110">
        <v>0</v>
      </c>
      <c r="K33" s="110"/>
      <c r="L33" s="110">
        <v>0</v>
      </c>
      <c r="M33" s="110">
        <v>0</v>
      </c>
      <c r="N33" s="110"/>
      <c r="O33" s="107">
        <v>0</v>
      </c>
      <c r="P33" s="107">
        <v>0</v>
      </c>
      <c r="Q33" s="110">
        <v>0</v>
      </c>
      <c r="R33" s="110">
        <v>0</v>
      </c>
      <c r="S33" s="110">
        <v>0</v>
      </c>
      <c r="T33" s="110">
        <v>0</v>
      </c>
      <c r="U33" s="110">
        <v>0</v>
      </c>
      <c r="V33" s="110">
        <v>0</v>
      </c>
      <c r="W33" s="111">
        <v>0</v>
      </c>
      <c r="X33" s="111">
        <v>0</v>
      </c>
      <c r="Y33" s="111">
        <v>0</v>
      </c>
      <c r="Z33" s="151" t="str">
        <f>IF('PI - PPG'!U31&lt;&gt;"",'PI - PPG'!U31," ")</f>
        <v xml:space="preserve"> </v>
      </c>
      <c r="AA33" s="109">
        <v>0</v>
      </c>
      <c r="AB33" s="109">
        <v>0</v>
      </c>
      <c r="AC33" s="110">
        <v>0</v>
      </c>
      <c r="AD33" s="110">
        <v>0</v>
      </c>
      <c r="AE33" s="110"/>
      <c r="AF33" s="110">
        <v>0</v>
      </c>
      <c r="AG33" s="110">
        <v>0</v>
      </c>
      <c r="AH33" s="110"/>
      <c r="AI33" s="107">
        <v>0</v>
      </c>
      <c r="AJ33" s="107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1">
        <v>0</v>
      </c>
      <c r="AR33" s="111">
        <v>0</v>
      </c>
      <c r="AS33" s="111">
        <v>0</v>
      </c>
      <c r="AT33" s="151" t="str">
        <f>IF('PI - PPG'!AK31&lt;&gt;"",'PI - PPG'!AK31," ")</f>
        <v xml:space="preserve"> </v>
      </c>
      <c r="AU33" s="109">
        <v>0</v>
      </c>
      <c r="AV33" s="109">
        <v>0</v>
      </c>
      <c r="AW33" s="110">
        <v>0</v>
      </c>
      <c r="AX33" s="110">
        <v>0</v>
      </c>
      <c r="AY33" s="110"/>
      <c r="AZ33" s="110">
        <v>0</v>
      </c>
      <c r="BA33" s="110">
        <v>0</v>
      </c>
      <c r="BB33" s="110"/>
      <c r="BC33" s="107">
        <v>0</v>
      </c>
      <c r="BD33" s="107">
        <v>0</v>
      </c>
      <c r="BE33" s="110">
        <v>0</v>
      </c>
      <c r="BF33" s="110">
        <v>0</v>
      </c>
      <c r="BG33" s="110">
        <v>0</v>
      </c>
      <c r="BH33" s="110">
        <v>0</v>
      </c>
      <c r="BI33" s="110">
        <v>0</v>
      </c>
      <c r="BJ33" s="110">
        <v>0</v>
      </c>
      <c r="BK33" s="111">
        <v>0</v>
      </c>
      <c r="BL33" s="111">
        <v>0</v>
      </c>
      <c r="BM33" s="111">
        <v>0</v>
      </c>
      <c r="BN33" s="253"/>
      <c r="BO33" s="152">
        <f>'PI - PPG'!BB31</f>
        <v>0</v>
      </c>
      <c r="BP33" s="91" t="str">
        <f t="shared" si="6"/>
        <v/>
      </c>
      <c r="BQ33" s="91" t="str">
        <f t="shared" si="7"/>
        <v/>
      </c>
      <c r="BR33" s="91" t="str">
        <f t="shared" si="8"/>
        <v/>
      </c>
      <c r="BS33" s="91" t="str">
        <f t="shared" si="9"/>
        <v/>
      </c>
      <c r="BT33" s="91" t="str">
        <f t="shared" si="10"/>
        <v/>
      </c>
      <c r="BU33" s="91" t="str">
        <f t="shared" si="11"/>
        <v/>
      </c>
      <c r="BV33" s="91" t="str">
        <f t="shared" si="12"/>
        <v/>
      </c>
      <c r="BW33" s="91" t="str">
        <f t="shared" si="13"/>
        <v/>
      </c>
      <c r="BX33" s="91" t="str">
        <f t="shared" si="14"/>
        <v/>
      </c>
      <c r="BY33" s="91" t="str">
        <f t="shared" si="15"/>
        <v/>
      </c>
      <c r="BZ33" s="91" t="str">
        <f t="shared" si="16"/>
        <v/>
      </c>
      <c r="CA33" s="91" t="str">
        <f t="shared" si="17"/>
        <v/>
      </c>
      <c r="CB33" s="91" t="str">
        <f t="shared" si="18"/>
        <v/>
      </c>
      <c r="CC33" s="91" t="str">
        <f t="shared" si="19"/>
        <v/>
      </c>
      <c r="CD33" s="91" t="str">
        <f t="shared" si="20"/>
        <v/>
      </c>
      <c r="CE33" s="91" t="str">
        <f t="shared" si="21"/>
        <v/>
      </c>
      <c r="CF33" s="91" t="str">
        <f t="shared" si="22"/>
        <v/>
      </c>
      <c r="CG33" s="91" t="str">
        <f t="shared" si="23"/>
        <v/>
      </c>
      <c r="CH33" s="91" t="str">
        <f t="shared" si="24"/>
        <v/>
      </c>
      <c r="CI33" s="134" t="str">
        <f t="shared" si="25"/>
        <v/>
      </c>
      <c r="CJ33" s="134" t="str">
        <f t="shared" si="26"/>
        <v/>
      </c>
      <c r="CK33" s="134" t="str">
        <f t="shared" si="27"/>
        <v/>
      </c>
      <c r="CL33" s="134" t="str">
        <f t="shared" si="28"/>
        <v/>
      </c>
      <c r="CM33" s="134" t="str">
        <f t="shared" si="29"/>
        <v/>
      </c>
      <c r="CN33" s="134" t="str">
        <f t="shared" si="30"/>
        <v/>
      </c>
      <c r="CO33" s="134" t="str">
        <f t="shared" si="31"/>
        <v/>
      </c>
      <c r="CP33" s="134" t="str">
        <f t="shared" si="32"/>
        <v/>
      </c>
      <c r="CQ33" s="134" t="str">
        <f t="shared" si="33"/>
        <v/>
      </c>
      <c r="CR33" s="134" t="str">
        <f t="shared" si="34"/>
        <v/>
      </c>
      <c r="CS33" s="134" t="str">
        <f t="shared" si="35"/>
        <v/>
      </c>
      <c r="CT33" s="134" t="str">
        <f t="shared" si="1"/>
        <v/>
      </c>
      <c r="CU33" s="134" t="str">
        <f t="shared" si="2"/>
        <v/>
      </c>
      <c r="CV33" s="134" t="str">
        <f t="shared" si="3"/>
        <v/>
      </c>
      <c r="CW33" s="134" t="str">
        <f t="shared" si="4"/>
        <v/>
      </c>
      <c r="CX33" s="134" t="str">
        <f t="shared" si="5"/>
        <v/>
      </c>
    </row>
    <row r="34" spans="1:102" ht="16" thickBot="1">
      <c r="A34" s="25" t="str">
        <f>IF('PI - PPG'!A32&lt;&gt;"",'PI - PPG'!A32, "")</f>
        <v/>
      </c>
      <c r="B34" s="25" t="str">
        <f>IF('PI - PPG'!B32&lt;&gt;"",'PI - PPG'!B32, "")</f>
        <v/>
      </c>
      <c r="C34" s="136"/>
      <c r="D34" s="85">
        <v>30</v>
      </c>
      <c r="E34" s="25" t="str">
        <f>IF('PI - PPG'!D32&lt;&gt;"",'PI - PPG'!D32, "")</f>
        <v/>
      </c>
      <c r="F34" s="151" t="str">
        <f>IF('PI - PPG'!E32&lt;&gt;"",'PI - PPG'!E32," ")</f>
        <v xml:space="preserve"> </v>
      </c>
      <c r="G34" s="109">
        <v>0</v>
      </c>
      <c r="H34" s="109">
        <v>0</v>
      </c>
      <c r="I34" s="110">
        <v>0</v>
      </c>
      <c r="J34" s="110">
        <v>0</v>
      </c>
      <c r="K34" s="110"/>
      <c r="L34" s="110">
        <v>0</v>
      </c>
      <c r="M34" s="110">
        <v>0</v>
      </c>
      <c r="N34" s="110"/>
      <c r="O34" s="107">
        <v>0</v>
      </c>
      <c r="P34" s="107">
        <v>0</v>
      </c>
      <c r="Q34" s="110">
        <v>0</v>
      </c>
      <c r="R34" s="110">
        <v>0</v>
      </c>
      <c r="S34" s="110">
        <v>0</v>
      </c>
      <c r="T34" s="110">
        <v>0</v>
      </c>
      <c r="U34" s="110">
        <v>0</v>
      </c>
      <c r="V34" s="110">
        <v>0</v>
      </c>
      <c r="W34" s="111">
        <v>0</v>
      </c>
      <c r="X34" s="111">
        <v>0</v>
      </c>
      <c r="Y34" s="111">
        <v>0</v>
      </c>
      <c r="Z34" s="151" t="str">
        <f>IF('PI - PPG'!U32&lt;&gt;"",'PI - PPG'!U32," ")</f>
        <v xml:space="preserve"> </v>
      </c>
      <c r="AA34" s="109">
        <v>0</v>
      </c>
      <c r="AB34" s="109">
        <v>0</v>
      </c>
      <c r="AC34" s="110">
        <v>0</v>
      </c>
      <c r="AD34" s="110">
        <v>0</v>
      </c>
      <c r="AE34" s="110"/>
      <c r="AF34" s="110">
        <v>0</v>
      </c>
      <c r="AG34" s="110">
        <v>0</v>
      </c>
      <c r="AH34" s="110"/>
      <c r="AI34" s="107">
        <v>0</v>
      </c>
      <c r="AJ34" s="107">
        <v>0</v>
      </c>
      <c r="AK34" s="110">
        <v>0</v>
      </c>
      <c r="AL34" s="110">
        <v>0</v>
      </c>
      <c r="AM34" s="110">
        <v>0</v>
      </c>
      <c r="AN34" s="110">
        <v>0</v>
      </c>
      <c r="AO34" s="110">
        <v>0</v>
      </c>
      <c r="AP34" s="110">
        <v>0</v>
      </c>
      <c r="AQ34" s="111">
        <v>0</v>
      </c>
      <c r="AR34" s="111">
        <v>0</v>
      </c>
      <c r="AS34" s="111">
        <v>0</v>
      </c>
      <c r="AT34" s="151" t="str">
        <f>IF('PI - PPG'!AK32&lt;&gt;"",'PI - PPG'!AK32," ")</f>
        <v xml:space="preserve"> </v>
      </c>
      <c r="AU34" s="109">
        <v>0</v>
      </c>
      <c r="AV34" s="109">
        <v>0</v>
      </c>
      <c r="AW34" s="110">
        <v>0</v>
      </c>
      <c r="AX34" s="110">
        <v>0</v>
      </c>
      <c r="AY34" s="110"/>
      <c r="AZ34" s="110">
        <v>0</v>
      </c>
      <c r="BA34" s="110">
        <v>0</v>
      </c>
      <c r="BB34" s="110"/>
      <c r="BC34" s="107">
        <v>0</v>
      </c>
      <c r="BD34" s="107">
        <v>0</v>
      </c>
      <c r="BE34" s="110">
        <v>0</v>
      </c>
      <c r="BF34" s="110">
        <v>0</v>
      </c>
      <c r="BG34" s="110">
        <v>0</v>
      </c>
      <c r="BH34" s="110">
        <v>0</v>
      </c>
      <c r="BI34" s="110">
        <v>0</v>
      </c>
      <c r="BJ34" s="110">
        <v>0</v>
      </c>
      <c r="BK34" s="111">
        <v>0</v>
      </c>
      <c r="BL34" s="111">
        <v>0</v>
      </c>
      <c r="BM34" s="111">
        <v>0</v>
      </c>
      <c r="BN34" s="253"/>
      <c r="BO34" s="152">
        <f>'PI - PPG'!BB32</f>
        <v>0</v>
      </c>
      <c r="BP34" s="91" t="str">
        <f t="shared" si="6"/>
        <v/>
      </c>
      <c r="BQ34" s="91" t="str">
        <f t="shared" si="7"/>
        <v/>
      </c>
      <c r="BR34" s="91" t="str">
        <f t="shared" si="8"/>
        <v/>
      </c>
      <c r="BS34" s="91" t="str">
        <f t="shared" si="9"/>
        <v/>
      </c>
      <c r="BT34" s="91" t="str">
        <f t="shared" si="10"/>
        <v/>
      </c>
      <c r="BU34" s="91" t="str">
        <f t="shared" si="11"/>
        <v/>
      </c>
      <c r="BV34" s="91" t="str">
        <f t="shared" si="12"/>
        <v/>
      </c>
      <c r="BW34" s="91" t="str">
        <f t="shared" si="13"/>
        <v/>
      </c>
      <c r="BX34" s="91" t="str">
        <f t="shared" si="14"/>
        <v/>
      </c>
      <c r="BY34" s="91" t="str">
        <f t="shared" si="15"/>
        <v/>
      </c>
      <c r="BZ34" s="91" t="str">
        <f t="shared" si="16"/>
        <v/>
      </c>
      <c r="CA34" s="91" t="str">
        <f t="shared" si="17"/>
        <v/>
      </c>
      <c r="CB34" s="91" t="str">
        <f t="shared" si="18"/>
        <v/>
      </c>
      <c r="CC34" s="91" t="str">
        <f t="shared" si="19"/>
        <v/>
      </c>
      <c r="CD34" s="91" t="str">
        <f t="shared" si="20"/>
        <v/>
      </c>
      <c r="CE34" s="91" t="str">
        <f t="shared" si="21"/>
        <v/>
      </c>
      <c r="CF34" s="91" t="str">
        <f t="shared" si="22"/>
        <v/>
      </c>
      <c r="CG34" s="91" t="str">
        <f t="shared" si="23"/>
        <v/>
      </c>
      <c r="CH34" s="91" t="str">
        <f t="shared" si="24"/>
        <v/>
      </c>
      <c r="CI34" s="134" t="str">
        <f t="shared" si="25"/>
        <v/>
      </c>
      <c r="CJ34" s="134" t="str">
        <f t="shared" si="26"/>
        <v/>
      </c>
      <c r="CK34" s="134" t="str">
        <f t="shared" si="27"/>
        <v/>
      </c>
      <c r="CL34" s="134" t="str">
        <f t="shared" si="28"/>
        <v/>
      </c>
      <c r="CM34" s="134" t="str">
        <f t="shared" si="29"/>
        <v/>
      </c>
      <c r="CN34" s="134" t="str">
        <f t="shared" si="30"/>
        <v/>
      </c>
      <c r="CO34" s="134" t="str">
        <f t="shared" si="31"/>
        <v/>
      </c>
      <c r="CP34" s="134" t="str">
        <f t="shared" si="32"/>
        <v/>
      </c>
      <c r="CQ34" s="134" t="str">
        <f t="shared" si="33"/>
        <v/>
      </c>
      <c r="CR34" s="134" t="str">
        <f t="shared" si="34"/>
        <v/>
      </c>
      <c r="CS34" s="134" t="str">
        <f t="shared" si="35"/>
        <v/>
      </c>
      <c r="CT34" s="134" t="str">
        <f t="shared" si="1"/>
        <v/>
      </c>
      <c r="CU34" s="134" t="str">
        <f t="shared" si="2"/>
        <v/>
      </c>
      <c r="CV34" s="134" t="str">
        <f t="shared" si="3"/>
        <v/>
      </c>
      <c r="CW34" s="134" t="str">
        <f t="shared" si="4"/>
        <v/>
      </c>
      <c r="CX34" s="134" t="str">
        <f t="shared" si="5"/>
        <v/>
      </c>
    </row>
    <row r="35" spans="1:102" ht="16" thickBot="1">
      <c r="A35" s="25" t="str">
        <f>IF('PI - PPG'!A33&lt;&gt;"",'PI - PPG'!A33, "")</f>
        <v/>
      </c>
      <c r="B35" s="25" t="str">
        <f>IF('PI - PPG'!B33&lt;&gt;"",'PI - PPG'!B33, "")</f>
        <v/>
      </c>
      <c r="C35" s="136"/>
      <c r="D35" s="85">
        <v>31</v>
      </c>
      <c r="E35" s="25" t="str">
        <f>IF('PI - PPG'!D33&lt;&gt;"",'PI - PPG'!D33, "")</f>
        <v/>
      </c>
      <c r="F35" s="151" t="str">
        <f>IF('PI - PPG'!E33&lt;&gt;"",'PI - PPG'!E33," ")</f>
        <v xml:space="preserve"> </v>
      </c>
      <c r="G35" s="109">
        <v>0</v>
      </c>
      <c r="H35" s="109">
        <v>0</v>
      </c>
      <c r="I35" s="110">
        <v>0</v>
      </c>
      <c r="J35" s="110">
        <v>0</v>
      </c>
      <c r="K35" s="110"/>
      <c r="L35" s="110">
        <v>0</v>
      </c>
      <c r="M35" s="110">
        <v>0</v>
      </c>
      <c r="N35" s="110"/>
      <c r="O35" s="107">
        <v>0</v>
      </c>
      <c r="P35" s="107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1">
        <v>0</v>
      </c>
      <c r="X35" s="111">
        <v>0</v>
      </c>
      <c r="Y35" s="111">
        <v>0</v>
      </c>
      <c r="Z35" s="151" t="str">
        <f>IF('PI - PPG'!U33&lt;&gt;"",'PI - PPG'!U33," ")</f>
        <v xml:space="preserve"> </v>
      </c>
      <c r="AA35" s="109">
        <v>0</v>
      </c>
      <c r="AB35" s="109">
        <v>0</v>
      </c>
      <c r="AC35" s="110">
        <v>0</v>
      </c>
      <c r="AD35" s="110">
        <v>0</v>
      </c>
      <c r="AE35" s="110"/>
      <c r="AF35" s="110">
        <v>0</v>
      </c>
      <c r="AG35" s="110">
        <v>0</v>
      </c>
      <c r="AH35" s="110"/>
      <c r="AI35" s="107">
        <v>0</v>
      </c>
      <c r="AJ35" s="107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1">
        <v>0</v>
      </c>
      <c r="AR35" s="111">
        <v>0</v>
      </c>
      <c r="AS35" s="111">
        <v>0</v>
      </c>
      <c r="AT35" s="151" t="str">
        <f>IF('PI - PPG'!AK33&lt;&gt;"",'PI - PPG'!AK33," ")</f>
        <v xml:space="preserve"> </v>
      </c>
      <c r="AU35" s="109">
        <v>0</v>
      </c>
      <c r="AV35" s="109">
        <v>0</v>
      </c>
      <c r="AW35" s="110">
        <v>0</v>
      </c>
      <c r="AX35" s="110">
        <v>0</v>
      </c>
      <c r="AY35" s="110"/>
      <c r="AZ35" s="110">
        <v>0</v>
      </c>
      <c r="BA35" s="110">
        <v>0</v>
      </c>
      <c r="BB35" s="110"/>
      <c r="BC35" s="107">
        <v>0</v>
      </c>
      <c r="BD35" s="107">
        <v>0</v>
      </c>
      <c r="BE35" s="110">
        <v>0</v>
      </c>
      <c r="BF35" s="110">
        <v>0</v>
      </c>
      <c r="BG35" s="110">
        <v>0</v>
      </c>
      <c r="BH35" s="110">
        <v>0</v>
      </c>
      <c r="BI35" s="110">
        <v>0</v>
      </c>
      <c r="BJ35" s="110">
        <v>0</v>
      </c>
      <c r="BK35" s="111">
        <v>0</v>
      </c>
      <c r="BL35" s="111">
        <v>0</v>
      </c>
      <c r="BM35" s="111">
        <v>0</v>
      </c>
      <c r="BN35" s="253"/>
      <c r="BO35" s="152">
        <f>'PI - PPG'!BB33</f>
        <v>0</v>
      </c>
      <c r="BP35" s="91" t="str">
        <f t="shared" si="6"/>
        <v/>
      </c>
      <c r="BQ35" s="91" t="str">
        <f t="shared" si="7"/>
        <v/>
      </c>
      <c r="BR35" s="91" t="str">
        <f t="shared" si="8"/>
        <v/>
      </c>
      <c r="BS35" s="91" t="str">
        <f t="shared" si="9"/>
        <v/>
      </c>
      <c r="BT35" s="91" t="str">
        <f t="shared" si="10"/>
        <v/>
      </c>
      <c r="BU35" s="91" t="str">
        <f t="shared" si="11"/>
        <v/>
      </c>
      <c r="BV35" s="91" t="str">
        <f t="shared" si="12"/>
        <v/>
      </c>
      <c r="BW35" s="91" t="str">
        <f t="shared" si="13"/>
        <v/>
      </c>
      <c r="BX35" s="91" t="str">
        <f t="shared" si="14"/>
        <v/>
      </c>
      <c r="BY35" s="91" t="str">
        <f t="shared" si="15"/>
        <v/>
      </c>
      <c r="BZ35" s="91" t="str">
        <f t="shared" si="16"/>
        <v/>
      </c>
      <c r="CA35" s="91" t="str">
        <f t="shared" si="17"/>
        <v/>
      </c>
      <c r="CB35" s="91" t="str">
        <f t="shared" si="18"/>
        <v/>
      </c>
      <c r="CC35" s="91" t="str">
        <f t="shared" si="19"/>
        <v/>
      </c>
      <c r="CD35" s="91" t="str">
        <f t="shared" si="20"/>
        <v/>
      </c>
      <c r="CE35" s="91" t="str">
        <f t="shared" si="21"/>
        <v/>
      </c>
      <c r="CF35" s="91" t="str">
        <f t="shared" si="22"/>
        <v/>
      </c>
      <c r="CG35" s="91" t="str">
        <f t="shared" si="23"/>
        <v/>
      </c>
      <c r="CH35" s="91" t="str">
        <f t="shared" si="24"/>
        <v/>
      </c>
      <c r="CI35" s="134" t="str">
        <f t="shared" si="25"/>
        <v/>
      </c>
      <c r="CJ35" s="134" t="str">
        <f t="shared" si="26"/>
        <v/>
      </c>
      <c r="CK35" s="134" t="str">
        <f t="shared" si="27"/>
        <v/>
      </c>
      <c r="CL35" s="134" t="str">
        <f t="shared" si="28"/>
        <v/>
      </c>
      <c r="CM35" s="134" t="str">
        <f t="shared" si="29"/>
        <v/>
      </c>
      <c r="CN35" s="134" t="str">
        <f t="shared" si="30"/>
        <v/>
      </c>
      <c r="CO35" s="134" t="str">
        <f t="shared" si="31"/>
        <v/>
      </c>
      <c r="CP35" s="134" t="str">
        <f t="shared" si="32"/>
        <v/>
      </c>
      <c r="CQ35" s="134" t="str">
        <f t="shared" si="33"/>
        <v/>
      </c>
      <c r="CR35" s="134" t="str">
        <f t="shared" si="34"/>
        <v/>
      </c>
      <c r="CS35" s="134" t="str">
        <f t="shared" si="35"/>
        <v/>
      </c>
      <c r="CT35" s="134" t="str">
        <f t="shared" si="1"/>
        <v/>
      </c>
      <c r="CU35" s="134" t="str">
        <f t="shared" si="2"/>
        <v/>
      </c>
      <c r="CV35" s="134" t="str">
        <f t="shared" si="3"/>
        <v/>
      </c>
      <c r="CW35" s="134" t="str">
        <f t="shared" si="4"/>
        <v/>
      </c>
      <c r="CX35" s="134" t="str">
        <f t="shared" si="5"/>
        <v/>
      </c>
    </row>
    <row r="36" spans="1:102" ht="16" thickBot="1">
      <c r="A36" s="25" t="str">
        <f>IF('PI - PPG'!A34&lt;&gt;"",'PI - PPG'!A34, "")</f>
        <v/>
      </c>
      <c r="B36" s="25" t="str">
        <f>IF('PI - PPG'!B34&lt;&gt;"",'PI - PPG'!B34, "")</f>
        <v/>
      </c>
      <c r="C36" s="136"/>
      <c r="D36" s="85">
        <v>32</v>
      </c>
      <c r="E36" s="25" t="str">
        <f>IF('PI - PPG'!D34&lt;&gt;"",'PI - PPG'!D34, "")</f>
        <v/>
      </c>
      <c r="F36" s="151" t="str">
        <f>IF('PI - PPG'!E34&lt;&gt;"",'PI - PPG'!E34," ")</f>
        <v xml:space="preserve"> </v>
      </c>
      <c r="G36" s="109">
        <v>0</v>
      </c>
      <c r="H36" s="109">
        <v>0</v>
      </c>
      <c r="I36" s="110">
        <v>0</v>
      </c>
      <c r="J36" s="110">
        <v>0</v>
      </c>
      <c r="K36" s="110"/>
      <c r="L36" s="110">
        <v>0</v>
      </c>
      <c r="M36" s="110">
        <v>0</v>
      </c>
      <c r="N36" s="110"/>
      <c r="O36" s="107">
        <v>0</v>
      </c>
      <c r="P36" s="107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10">
        <v>0</v>
      </c>
      <c r="W36" s="111">
        <v>0</v>
      </c>
      <c r="X36" s="111">
        <v>0</v>
      </c>
      <c r="Y36" s="111">
        <v>0</v>
      </c>
      <c r="Z36" s="151" t="str">
        <f>IF('PI - PPG'!U34&lt;&gt;"",'PI - PPG'!U34," ")</f>
        <v xml:space="preserve"> </v>
      </c>
      <c r="AA36" s="109">
        <v>0</v>
      </c>
      <c r="AB36" s="109">
        <v>0</v>
      </c>
      <c r="AC36" s="110">
        <v>0</v>
      </c>
      <c r="AD36" s="110">
        <v>0</v>
      </c>
      <c r="AE36" s="110"/>
      <c r="AF36" s="110">
        <v>0</v>
      </c>
      <c r="AG36" s="110">
        <v>0</v>
      </c>
      <c r="AH36" s="110"/>
      <c r="AI36" s="107">
        <v>0</v>
      </c>
      <c r="AJ36" s="107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1">
        <v>0</v>
      </c>
      <c r="AR36" s="111">
        <v>0</v>
      </c>
      <c r="AS36" s="111">
        <v>0</v>
      </c>
      <c r="AT36" s="151" t="str">
        <f>IF('PI - PPG'!AK34&lt;&gt;"",'PI - PPG'!AK34," ")</f>
        <v xml:space="preserve"> </v>
      </c>
      <c r="AU36" s="109">
        <v>0</v>
      </c>
      <c r="AV36" s="109">
        <v>0</v>
      </c>
      <c r="AW36" s="110">
        <v>0</v>
      </c>
      <c r="AX36" s="110">
        <v>0</v>
      </c>
      <c r="AY36" s="110"/>
      <c r="AZ36" s="110">
        <v>0</v>
      </c>
      <c r="BA36" s="110">
        <v>0</v>
      </c>
      <c r="BB36" s="110"/>
      <c r="BC36" s="107">
        <v>0</v>
      </c>
      <c r="BD36" s="107">
        <v>0</v>
      </c>
      <c r="BE36" s="110">
        <v>0</v>
      </c>
      <c r="BF36" s="110">
        <v>0</v>
      </c>
      <c r="BG36" s="110">
        <v>0</v>
      </c>
      <c r="BH36" s="110">
        <v>0</v>
      </c>
      <c r="BI36" s="110">
        <v>0</v>
      </c>
      <c r="BJ36" s="110">
        <v>0</v>
      </c>
      <c r="BK36" s="111">
        <v>0</v>
      </c>
      <c r="BL36" s="111">
        <v>0</v>
      </c>
      <c r="BM36" s="111">
        <v>0</v>
      </c>
      <c r="BN36" s="253"/>
      <c r="BO36" s="152">
        <f>'PI - PPG'!BB34</f>
        <v>0</v>
      </c>
      <c r="BP36" s="91" t="str">
        <f t="shared" si="6"/>
        <v/>
      </c>
      <c r="BQ36" s="91" t="str">
        <f t="shared" si="7"/>
        <v/>
      </c>
      <c r="BR36" s="91" t="str">
        <f t="shared" si="8"/>
        <v/>
      </c>
      <c r="BS36" s="91" t="str">
        <f t="shared" si="9"/>
        <v/>
      </c>
      <c r="BT36" s="91" t="str">
        <f t="shared" si="10"/>
        <v/>
      </c>
      <c r="BU36" s="91" t="str">
        <f t="shared" si="11"/>
        <v/>
      </c>
      <c r="BV36" s="91" t="str">
        <f t="shared" si="12"/>
        <v/>
      </c>
      <c r="BW36" s="91" t="str">
        <f t="shared" si="13"/>
        <v/>
      </c>
      <c r="BX36" s="91" t="str">
        <f t="shared" si="14"/>
        <v/>
      </c>
      <c r="BY36" s="91" t="str">
        <f t="shared" si="15"/>
        <v/>
      </c>
      <c r="BZ36" s="91" t="str">
        <f t="shared" si="16"/>
        <v/>
      </c>
      <c r="CA36" s="91" t="str">
        <f t="shared" si="17"/>
        <v/>
      </c>
      <c r="CB36" s="91" t="str">
        <f t="shared" si="18"/>
        <v/>
      </c>
      <c r="CC36" s="91" t="str">
        <f t="shared" si="19"/>
        <v/>
      </c>
      <c r="CD36" s="91" t="str">
        <f t="shared" si="20"/>
        <v/>
      </c>
      <c r="CE36" s="91" t="str">
        <f t="shared" si="21"/>
        <v/>
      </c>
      <c r="CF36" s="91" t="str">
        <f t="shared" si="22"/>
        <v/>
      </c>
      <c r="CG36" s="91" t="str">
        <f t="shared" si="23"/>
        <v/>
      </c>
      <c r="CH36" s="91" t="str">
        <f t="shared" si="24"/>
        <v/>
      </c>
      <c r="CI36" s="134" t="str">
        <f t="shared" si="25"/>
        <v/>
      </c>
      <c r="CJ36" s="134" t="str">
        <f t="shared" si="26"/>
        <v/>
      </c>
      <c r="CK36" s="134" t="str">
        <f t="shared" si="27"/>
        <v/>
      </c>
      <c r="CL36" s="134" t="str">
        <f t="shared" si="28"/>
        <v/>
      </c>
      <c r="CM36" s="134" t="str">
        <f t="shared" si="29"/>
        <v/>
      </c>
      <c r="CN36" s="134" t="str">
        <f t="shared" si="30"/>
        <v/>
      </c>
      <c r="CO36" s="134" t="str">
        <f t="shared" si="31"/>
        <v/>
      </c>
      <c r="CP36" s="134" t="str">
        <f t="shared" si="32"/>
        <v/>
      </c>
      <c r="CQ36" s="134" t="str">
        <f t="shared" si="33"/>
        <v/>
      </c>
      <c r="CR36" s="134" t="str">
        <f t="shared" si="34"/>
        <v/>
      </c>
      <c r="CS36" s="134" t="str">
        <f t="shared" si="35"/>
        <v/>
      </c>
      <c r="CT36" s="134" t="str">
        <f t="shared" si="1"/>
        <v/>
      </c>
      <c r="CU36" s="134" t="str">
        <f t="shared" si="2"/>
        <v/>
      </c>
      <c r="CV36" s="134" t="str">
        <f t="shared" si="3"/>
        <v/>
      </c>
      <c r="CW36" s="134" t="str">
        <f t="shared" si="4"/>
        <v/>
      </c>
      <c r="CX36" s="134" t="str">
        <f t="shared" si="5"/>
        <v/>
      </c>
    </row>
    <row r="37" spans="1:102" ht="16" thickBot="1">
      <c r="A37" s="25" t="str">
        <f>IF('PI - PPG'!A35&lt;&gt;"",'PI - PPG'!A35, "")</f>
        <v/>
      </c>
      <c r="B37" s="25" t="str">
        <f>IF('PI - PPG'!B35&lt;&gt;"",'PI - PPG'!B35, "")</f>
        <v/>
      </c>
      <c r="C37" s="136"/>
      <c r="D37" s="85">
        <v>33</v>
      </c>
      <c r="E37" s="25" t="str">
        <f>IF('PI - PPG'!D35&lt;&gt;"",'PI - PPG'!D35, "")</f>
        <v/>
      </c>
      <c r="F37" s="151" t="str">
        <f>IF('PI - PPG'!E35&lt;&gt;"",'PI - PPG'!E35," ")</f>
        <v xml:space="preserve"> </v>
      </c>
      <c r="G37" s="109">
        <v>0</v>
      </c>
      <c r="H37" s="109">
        <v>0</v>
      </c>
      <c r="I37" s="110">
        <v>0</v>
      </c>
      <c r="J37" s="110">
        <v>0</v>
      </c>
      <c r="K37" s="110"/>
      <c r="L37" s="110">
        <v>0</v>
      </c>
      <c r="M37" s="110">
        <v>0</v>
      </c>
      <c r="N37" s="110"/>
      <c r="O37" s="107">
        <v>0</v>
      </c>
      <c r="P37" s="107">
        <v>0</v>
      </c>
      <c r="Q37" s="110">
        <v>0</v>
      </c>
      <c r="R37" s="110">
        <v>0</v>
      </c>
      <c r="S37" s="110">
        <v>0</v>
      </c>
      <c r="T37" s="110">
        <v>0</v>
      </c>
      <c r="U37" s="110">
        <v>0</v>
      </c>
      <c r="V37" s="110">
        <v>0</v>
      </c>
      <c r="W37" s="111">
        <v>0</v>
      </c>
      <c r="X37" s="111">
        <v>0</v>
      </c>
      <c r="Y37" s="111">
        <v>0</v>
      </c>
      <c r="Z37" s="151" t="str">
        <f>IF('PI - PPG'!U35&lt;&gt;"",'PI - PPG'!U35," ")</f>
        <v xml:space="preserve"> </v>
      </c>
      <c r="AA37" s="109">
        <v>0</v>
      </c>
      <c r="AB37" s="109">
        <v>0</v>
      </c>
      <c r="AC37" s="110">
        <v>0</v>
      </c>
      <c r="AD37" s="110">
        <v>0</v>
      </c>
      <c r="AE37" s="110"/>
      <c r="AF37" s="110">
        <v>0</v>
      </c>
      <c r="AG37" s="110">
        <v>0</v>
      </c>
      <c r="AH37" s="110"/>
      <c r="AI37" s="107">
        <v>0</v>
      </c>
      <c r="AJ37" s="107">
        <v>0</v>
      </c>
      <c r="AK37" s="110">
        <v>0</v>
      </c>
      <c r="AL37" s="110">
        <v>0</v>
      </c>
      <c r="AM37" s="110">
        <v>0</v>
      </c>
      <c r="AN37" s="110">
        <v>0</v>
      </c>
      <c r="AO37" s="110">
        <v>0</v>
      </c>
      <c r="AP37" s="110">
        <v>0</v>
      </c>
      <c r="AQ37" s="111">
        <v>0</v>
      </c>
      <c r="AR37" s="111">
        <v>0</v>
      </c>
      <c r="AS37" s="111">
        <v>0</v>
      </c>
      <c r="AT37" s="151" t="str">
        <f>IF('PI - PPG'!AK35&lt;&gt;"",'PI - PPG'!AK35," ")</f>
        <v xml:space="preserve"> </v>
      </c>
      <c r="AU37" s="109">
        <v>0</v>
      </c>
      <c r="AV37" s="109">
        <v>0</v>
      </c>
      <c r="AW37" s="110">
        <v>0</v>
      </c>
      <c r="AX37" s="110">
        <v>0</v>
      </c>
      <c r="AY37" s="110"/>
      <c r="AZ37" s="110">
        <v>0</v>
      </c>
      <c r="BA37" s="110">
        <v>0</v>
      </c>
      <c r="BB37" s="110"/>
      <c r="BC37" s="107">
        <v>0</v>
      </c>
      <c r="BD37" s="107">
        <v>0</v>
      </c>
      <c r="BE37" s="110">
        <v>0</v>
      </c>
      <c r="BF37" s="110">
        <v>0</v>
      </c>
      <c r="BG37" s="110">
        <v>0</v>
      </c>
      <c r="BH37" s="110">
        <v>0</v>
      </c>
      <c r="BI37" s="110">
        <v>0</v>
      </c>
      <c r="BJ37" s="110">
        <v>0</v>
      </c>
      <c r="BK37" s="111">
        <v>0</v>
      </c>
      <c r="BL37" s="111">
        <v>0</v>
      </c>
      <c r="BM37" s="111">
        <v>0</v>
      </c>
      <c r="BN37" s="253"/>
      <c r="BO37" s="152">
        <f>'PI - PPG'!BB35</f>
        <v>0</v>
      </c>
      <c r="BP37" s="91" t="str">
        <f t="shared" si="6"/>
        <v/>
      </c>
      <c r="BQ37" s="91" t="str">
        <f t="shared" si="7"/>
        <v/>
      </c>
      <c r="BR37" s="91" t="str">
        <f t="shared" si="8"/>
        <v/>
      </c>
      <c r="BS37" s="91" t="str">
        <f t="shared" si="9"/>
        <v/>
      </c>
      <c r="BT37" s="91" t="str">
        <f t="shared" si="10"/>
        <v/>
      </c>
      <c r="BU37" s="91" t="str">
        <f t="shared" si="11"/>
        <v/>
      </c>
      <c r="BV37" s="91" t="str">
        <f t="shared" si="12"/>
        <v/>
      </c>
      <c r="BW37" s="91" t="str">
        <f t="shared" si="13"/>
        <v/>
      </c>
      <c r="BX37" s="91" t="str">
        <f t="shared" si="14"/>
        <v/>
      </c>
      <c r="BY37" s="91" t="str">
        <f t="shared" si="15"/>
        <v/>
      </c>
      <c r="BZ37" s="91" t="str">
        <f t="shared" si="16"/>
        <v/>
      </c>
      <c r="CA37" s="91" t="str">
        <f t="shared" si="17"/>
        <v/>
      </c>
      <c r="CB37" s="91" t="str">
        <f t="shared" si="18"/>
        <v/>
      </c>
      <c r="CC37" s="91" t="str">
        <f t="shared" si="19"/>
        <v/>
      </c>
      <c r="CD37" s="91" t="str">
        <f t="shared" si="20"/>
        <v/>
      </c>
      <c r="CE37" s="91" t="str">
        <f t="shared" si="21"/>
        <v/>
      </c>
      <c r="CF37" s="91" t="str">
        <f t="shared" si="22"/>
        <v/>
      </c>
      <c r="CG37" s="91" t="str">
        <f t="shared" si="23"/>
        <v/>
      </c>
      <c r="CH37" s="91" t="str">
        <f t="shared" si="24"/>
        <v/>
      </c>
      <c r="CI37" s="134" t="str">
        <f t="shared" si="25"/>
        <v/>
      </c>
      <c r="CJ37" s="134" t="str">
        <f t="shared" si="26"/>
        <v/>
      </c>
      <c r="CK37" s="134" t="str">
        <f t="shared" si="27"/>
        <v/>
      </c>
      <c r="CL37" s="134" t="str">
        <f t="shared" si="28"/>
        <v/>
      </c>
      <c r="CM37" s="134" t="str">
        <f t="shared" si="29"/>
        <v/>
      </c>
      <c r="CN37" s="134" t="str">
        <f t="shared" si="30"/>
        <v/>
      </c>
      <c r="CO37" s="134" t="str">
        <f t="shared" si="31"/>
        <v/>
      </c>
      <c r="CP37" s="134" t="str">
        <f t="shared" si="32"/>
        <v/>
      </c>
      <c r="CQ37" s="134" t="str">
        <f t="shared" si="33"/>
        <v/>
      </c>
      <c r="CR37" s="134" t="str">
        <f t="shared" si="34"/>
        <v/>
      </c>
      <c r="CS37" s="134" t="str">
        <f t="shared" si="35"/>
        <v/>
      </c>
      <c r="CT37" s="134" t="str">
        <f t="shared" si="1"/>
        <v/>
      </c>
      <c r="CU37" s="134" t="str">
        <f t="shared" si="2"/>
        <v/>
      </c>
      <c r="CV37" s="134" t="str">
        <f t="shared" si="3"/>
        <v/>
      </c>
      <c r="CW37" s="134" t="str">
        <f t="shared" si="4"/>
        <v/>
      </c>
      <c r="CX37" s="134" t="str">
        <f t="shared" si="5"/>
        <v/>
      </c>
    </row>
    <row r="38" spans="1:102" ht="16" thickBot="1">
      <c r="A38" s="25" t="str">
        <f>IF('PI - PPG'!A36&lt;&gt;"",'PI - PPG'!A36, "")</f>
        <v/>
      </c>
      <c r="B38" s="25" t="str">
        <f>IF('PI - PPG'!B36&lt;&gt;"",'PI - PPG'!B36, "")</f>
        <v/>
      </c>
      <c r="C38" s="136"/>
      <c r="D38" s="85">
        <v>34</v>
      </c>
      <c r="E38" s="25" t="str">
        <f>IF('PI - PPG'!D36&lt;&gt;"",'PI - PPG'!D36, "")</f>
        <v/>
      </c>
      <c r="F38" s="151" t="str">
        <f>IF('PI - PPG'!E36&lt;&gt;"",'PI - PPG'!E36," ")</f>
        <v xml:space="preserve"> </v>
      </c>
      <c r="G38" s="109">
        <v>0</v>
      </c>
      <c r="H38" s="109">
        <v>0</v>
      </c>
      <c r="I38" s="110">
        <v>0</v>
      </c>
      <c r="J38" s="110">
        <v>0</v>
      </c>
      <c r="K38" s="110"/>
      <c r="L38" s="110">
        <v>0</v>
      </c>
      <c r="M38" s="110">
        <v>0</v>
      </c>
      <c r="N38" s="110"/>
      <c r="O38" s="107">
        <v>0</v>
      </c>
      <c r="P38" s="107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1">
        <v>0</v>
      </c>
      <c r="X38" s="111">
        <v>0</v>
      </c>
      <c r="Y38" s="111">
        <v>0</v>
      </c>
      <c r="Z38" s="151" t="str">
        <f>IF('PI - PPG'!U36&lt;&gt;"",'PI - PPG'!U36," ")</f>
        <v xml:space="preserve"> </v>
      </c>
      <c r="AA38" s="109">
        <v>0</v>
      </c>
      <c r="AB38" s="109">
        <v>0</v>
      </c>
      <c r="AC38" s="110">
        <v>0</v>
      </c>
      <c r="AD38" s="110">
        <v>0</v>
      </c>
      <c r="AE38" s="110"/>
      <c r="AF38" s="110">
        <v>0</v>
      </c>
      <c r="AG38" s="110">
        <v>0</v>
      </c>
      <c r="AH38" s="110"/>
      <c r="AI38" s="107">
        <v>0</v>
      </c>
      <c r="AJ38" s="107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1">
        <v>0</v>
      </c>
      <c r="AR38" s="111">
        <v>0</v>
      </c>
      <c r="AS38" s="111">
        <v>0</v>
      </c>
      <c r="AT38" s="151" t="str">
        <f>IF('PI - PPG'!AK36&lt;&gt;"",'PI - PPG'!AK36," ")</f>
        <v xml:space="preserve"> </v>
      </c>
      <c r="AU38" s="109">
        <v>0</v>
      </c>
      <c r="AV38" s="109">
        <v>0</v>
      </c>
      <c r="AW38" s="110">
        <v>0</v>
      </c>
      <c r="AX38" s="110">
        <v>0</v>
      </c>
      <c r="AY38" s="110"/>
      <c r="AZ38" s="110">
        <v>0</v>
      </c>
      <c r="BA38" s="110">
        <v>0</v>
      </c>
      <c r="BB38" s="110"/>
      <c r="BC38" s="107">
        <v>0</v>
      </c>
      <c r="BD38" s="107">
        <v>0</v>
      </c>
      <c r="BE38" s="110">
        <v>0</v>
      </c>
      <c r="BF38" s="110">
        <v>0</v>
      </c>
      <c r="BG38" s="110">
        <v>0</v>
      </c>
      <c r="BH38" s="110">
        <v>0</v>
      </c>
      <c r="BI38" s="110">
        <v>0</v>
      </c>
      <c r="BJ38" s="110">
        <v>0</v>
      </c>
      <c r="BK38" s="111">
        <v>0</v>
      </c>
      <c r="BL38" s="111">
        <v>0</v>
      </c>
      <c r="BM38" s="111">
        <v>0</v>
      </c>
      <c r="BN38" s="253"/>
      <c r="BO38" s="152">
        <f>'PI - PPG'!BB36</f>
        <v>0</v>
      </c>
      <c r="BP38" s="91" t="str">
        <f t="shared" si="6"/>
        <v/>
      </c>
      <c r="BQ38" s="91" t="str">
        <f t="shared" si="7"/>
        <v/>
      </c>
      <c r="BR38" s="91" t="str">
        <f t="shared" si="8"/>
        <v/>
      </c>
      <c r="BS38" s="91" t="str">
        <f t="shared" si="9"/>
        <v/>
      </c>
      <c r="BT38" s="91" t="str">
        <f t="shared" si="10"/>
        <v/>
      </c>
      <c r="BU38" s="91" t="str">
        <f t="shared" si="11"/>
        <v/>
      </c>
      <c r="BV38" s="91" t="str">
        <f t="shared" si="12"/>
        <v/>
      </c>
      <c r="BW38" s="91" t="str">
        <f t="shared" si="13"/>
        <v/>
      </c>
      <c r="BX38" s="91" t="str">
        <f t="shared" si="14"/>
        <v/>
      </c>
      <c r="BY38" s="91" t="str">
        <f t="shared" si="15"/>
        <v/>
      </c>
      <c r="BZ38" s="91" t="str">
        <f t="shared" si="16"/>
        <v/>
      </c>
      <c r="CA38" s="91" t="str">
        <f t="shared" si="17"/>
        <v/>
      </c>
      <c r="CB38" s="91" t="str">
        <f t="shared" si="18"/>
        <v/>
      </c>
      <c r="CC38" s="91" t="str">
        <f t="shared" si="19"/>
        <v/>
      </c>
      <c r="CD38" s="91" t="str">
        <f t="shared" si="20"/>
        <v/>
      </c>
      <c r="CE38" s="91" t="str">
        <f t="shared" si="21"/>
        <v/>
      </c>
      <c r="CF38" s="91" t="str">
        <f t="shared" si="22"/>
        <v/>
      </c>
      <c r="CG38" s="91" t="str">
        <f t="shared" si="23"/>
        <v/>
      </c>
      <c r="CH38" s="91" t="str">
        <f t="shared" si="24"/>
        <v/>
      </c>
      <c r="CI38" s="134" t="str">
        <f t="shared" si="25"/>
        <v/>
      </c>
      <c r="CJ38" s="134" t="str">
        <f t="shared" si="26"/>
        <v/>
      </c>
      <c r="CK38" s="134" t="str">
        <f t="shared" si="27"/>
        <v/>
      </c>
      <c r="CL38" s="134" t="str">
        <f t="shared" si="28"/>
        <v/>
      </c>
      <c r="CM38" s="134" t="str">
        <f t="shared" si="29"/>
        <v/>
      </c>
      <c r="CN38" s="134" t="str">
        <f t="shared" si="30"/>
        <v/>
      </c>
      <c r="CO38" s="134" t="str">
        <f t="shared" si="31"/>
        <v/>
      </c>
      <c r="CP38" s="134" t="str">
        <f t="shared" si="32"/>
        <v/>
      </c>
      <c r="CQ38" s="134" t="str">
        <f t="shared" si="33"/>
        <v/>
      </c>
      <c r="CR38" s="134" t="str">
        <f t="shared" si="34"/>
        <v/>
      </c>
      <c r="CS38" s="134" t="str">
        <f t="shared" si="35"/>
        <v/>
      </c>
      <c r="CT38" s="134" t="str">
        <f t="shared" si="1"/>
        <v/>
      </c>
      <c r="CU38" s="134" t="str">
        <f t="shared" si="2"/>
        <v/>
      </c>
      <c r="CV38" s="134" t="str">
        <f t="shared" si="3"/>
        <v/>
      </c>
      <c r="CW38" s="134" t="str">
        <f t="shared" si="4"/>
        <v/>
      </c>
      <c r="CX38" s="134" t="str">
        <f t="shared" si="5"/>
        <v/>
      </c>
    </row>
    <row r="39" spans="1:102" ht="16" thickBot="1">
      <c r="A39" s="25" t="str">
        <f>IF('PI - PPG'!A37&lt;&gt;"",'PI - PPG'!A37, "")</f>
        <v/>
      </c>
      <c r="B39" s="25" t="str">
        <f>IF('PI - PPG'!B37&lt;&gt;"",'PI - PPG'!B37, "")</f>
        <v/>
      </c>
      <c r="C39" s="136"/>
      <c r="D39" s="85">
        <v>35</v>
      </c>
      <c r="E39" s="25" t="str">
        <f>IF('PI - PPG'!D37&lt;&gt;"",'PI - PPG'!D37, "")</f>
        <v/>
      </c>
      <c r="F39" s="151" t="str">
        <f>IF('PI - PPG'!E37&lt;&gt;"",'PI - PPG'!E37," ")</f>
        <v xml:space="preserve"> </v>
      </c>
      <c r="G39" s="109">
        <v>0</v>
      </c>
      <c r="H39" s="109">
        <v>0</v>
      </c>
      <c r="I39" s="110">
        <v>0</v>
      </c>
      <c r="J39" s="110">
        <v>0</v>
      </c>
      <c r="K39" s="110"/>
      <c r="L39" s="110">
        <v>0</v>
      </c>
      <c r="M39" s="110">
        <v>0</v>
      </c>
      <c r="N39" s="110"/>
      <c r="O39" s="107">
        <v>0</v>
      </c>
      <c r="P39" s="107">
        <v>0</v>
      </c>
      <c r="Q39" s="110">
        <v>0</v>
      </c>
      <c r="R39" s="110">
        <v>0</v>
      </c>
      <c r="S39" s="110">
        <v>0</v>
      </c>
      <c r="T39" s="110">
        <v>0</v>
      </c>
      <c r="U39" s="110">
        <v>0</v>
      </c>
      <c r="V39" s="110">
        <v>0</v>
      </c>
      <c r="W39" s="111">
        <v>0</v>
      </c>
      <c r="X39" s="111">
        <v>0</v>
      </c>
      <c r="Y39" s="111">
        <v>0</v>
      </c>
      <c r="Z39" s="151" t="str">
        <f>IF('PI - PPG'!U37&lt;&gt;"",'PI - PPG'!U37," ")</f>
        <v xml:space="preserve"> </v>
      </c>
      <c r="AA39" s="109">
        <v>0</v>
      </c>
      <c r="AB39" s="109">
        <v>0</v>
      </c>
      <c r="AC39" s="110">
        <v>0</v>
      </c>
      <c r="AD39" s="110">
        <v>0</v>
      </c>
      <c r="AE39" s="110"/>
      <c r="AF39" s="110">
        <v>0</v>
      </c>
      <c r="AG39" s="110">
        <v>0</v>
      </c>
      <c r="AH39" s="110"/>
      <c r="AI39" s="107">
        <v>0</v>
      </c>
      <c r="AJ39" s="107">
        <v>0</v>
      </c>
      <c r="AK39" s="110">
        <v>0</v>
      </c>
      <c r="AL39" s="110">
        <v>0</v>
      </c>
      <c r="AM39" s="110">
        <v>0</v>
      </c>
      <c r="AN39" s="110">
        <v>0</v>
      </c>
      <c r="AO39" s="110">
        <v>0</v>
      </c>
      <c r="AP39" s="110">
        <v>0</v>
      </c>
      <c r="AQ39" s="111">
        <v>0</v>
      </c>
      <c r="AR39" s="111">
        <v>0</v>
      </c>
      <c r="AS39" s="111">
        <v>0</v>
      </c>
      <c r="AT39" s="151" t="str">
        <f>IF('PI - PPG'!AK37&lt;&gt;"",'PI - PPG'!AK37," ")</f>
        <v xml:space="preserve"> </v>
      </c>
      <c r="AU39" s="109">
        <v>0</v>
      </c>
      <c r="AV39" s="109">
        <v>0</v>
      </c>
      <c r="AW39" s="110">
        <v>0</v>
      </c>
      <c r="AX39" s="110">
        <v>0</v>
      </c>
      <c r="AY39" s="110"/>
      <c r="AZ39" s="110">
        <v>0</v>
      </c>
      <c r="BA39" s="110">
        <v>0</v>
      </c>
      <c r="BB39" s="110"/>
      <c r="BC39" s="107">
        <v>0</v>
      </c>
      <c r="BD39" s="107">
        <v>0</v>
      </c>
      <c r="BE39" s="110">
        <v>0</v>
      </c>
      <c r="BF39" s="110">
        <v>0</v>
      </c>
      <c r="BG39" s="110">
        <v>0</v>
      </c>
      <c r="BH39" s="110">
        <v>0</v>
      </c>
      <c r="BI39" s="110">
        <v>0</v>
      </c>
      <c r="BJ39" s="110">
        <v>0</v>
      </c>
      <c r="BK39" s="111">
        <v>0</v>
      </c>
      <c r="BL39" s="111">
        <v>0</v>
      </c>
      <c r="BM39" s="111">
        <v>0</v>
      </c>
      <c r="BN39" s="253"/>
      <c r="BO39" s="152">
        <f>'PI - PPG'!BB37</f>
        <v>0</v>
      </c>
      <c r="BP39" s="91" t="str">
        <f t="shared" si="6"/>
        <v/>
      </c>
      <c r="BQ39" s="91" t="str">
        <f t="shared" si="7"/>
        <v/>
      </c>
      <c r="BR39" s="91" t="str">
        <f t="shared" si="8"/>
        <v/>
      </c>
      <c r="BS39" s="91" t="str">
        <f t="shared" si="9"/>
        <v/>
      </c>
      <c r="BT39" s="91" t="str">
        <f t="shared" si="10"/>
        <v/>
      </c>
      <c r="BU39" s="91" t="str">
        <f t="shared" si="11"/>
        <v/>
      </c>
      <c r="BV39" s="91" t="str">
        <f t="shared" si="12"/>
        <v/>
      </c>
      <c r="BW39" s="91" t="str">
        <f t="shared" si="13"/>
        <v/>
      </c>
      <c r="BX39" s="91" t="str">
        <f t="shared" si="14"/>
        <v/>
      </c>
      <c r="BY39" s="91" t="str">
        <f t="shared" si="15"/>
        <v/>
      </c>
      <c r="BZ39" s="91" t="str">
        <f t="shared" si="16"/>
        <v/>
      </c>
      <c r="CA39" s="91" t="str">
        <f t="shared" si="17"/>
        <v/>
      </c>
      <c r="CB39" s="91" t="str">
        <f t="shared" si="18"/>
        <v/>
      </c>
      <c r="CC39" s="91" t="str">
        <f t="shared" si="19"/>
        <v/>
      </c>
      <c r="CD39" s="91" t="str">
        <f t="shared" si="20"/>
        <v/>
      </c>
      <c r="CE39" s="91" t="str">
        <f t="shared" si="21"/>
        <v/>
      </c>
      <c r="CF39" s="91" t="str">
        <f t="shared" si="22"/>
        <v/>
      </c>
      <c r="CG39" s="91" t="str">
        <f t="shared" si="23"/>
        <v/>
      </c>
      <c r="CH39" s="91" t="str">
        <f t="shared" si="24"/>
        <v/>
      </c>
      <c r="CI39" s="134" t="str">
        <f t="shared" si="25"/>
        <v/>
      </c>
      <c r="CJ39" s="134" t="str">
        <f t="shared" si="26"/>
        <v/>
      </c>
      <c r="CK39" s="134" t="str">
        <f t="shared" si="27"/>
        <v/>
      </c>
      <c r="CL39" s="134" t="str">
        <f t="shared" si="28"/>
        <v/>
      </c>
      <c r="CM39" s="134" t="str">
        <f t="shared" si="29"/>
        <v/>
      </c>
      <c r="CN39" s="134" t="str">
        <f t="shared" si="30"/>
        <v/>
      </c>
      <c r="CO39" s="134" t="str">
        <f t="shared" si="31"/>
        <v/>
      </c>
      <c r="CP39" s="134" t="str">
        <f t="shared" si="32"/>
        <v/>
      </c>
      <c r="CQ39" s="134" t="str">
        <f t="shared" si="33"/>
        <v/>
      </c>
      <c r="CR39" s="134" t="str">
        <f t="shared" si="34"/>
        <v/>
      </c>
      <c r="CS39" s="134" t="str">
        <f t="shared" si="35"/>
        <v/>
      </c>
      <c r="CT39" s="134" t="str">
        <f t="shared" si="1"/>
        <v/>
      </c>
      <c r="CU39" s="134" t="str">
        <f t="shared" si="2"/>
        <v/>
      </c>
      <c r="CV39" s="134" t="str">
        <f t="shared" si="3"/>
        <v/>
      </c>
      <c r="CW39" s="134" t="str">
        <f t="shared" si="4"/>
        <v/>
      </c>
      <c r="CX39" s="134" t="str">
        <f t="shared" si="5"/>
        <v/>
      </c>
    </row>
    <row r="40" spans="1:102" ht="16" thickBot="1">
      <c r="A40" s="25" t="str">
        <f>IF('PI - PPG'!A38&lt;&gt;"",'PI - PPG'!A38, "")</f>
        <v/>
      </c>
      <c r="B40" s="25" t="str">
        <f>IF('PI - PPG'!B38&lt;&gt;"",'PI - PPG'!B38, "")</f>
        <v/>
      </c>
      <c r="C40" s="136"/>
      <c r="D40" s="85">
        <v>36</v>
      </c>
      <c r="E40" s="25" t="str">
        <f>IF('PI - PPG'!D38&lt;&gt;"",'PI - PPG'!D38, "")</f>
        <v/>
      </c>
      <c r="F40" s="151" t="str">
        <f>IF('PI - PPG'!E38&lt;&gt;"",'PI - PPG'!E38," ")</f>
        <v xml:space="preserve"> </v>
      </c>
      <c r="G40" s="109">
        <v>0</v>
      </c>
      <c r="H40" s="109">
        <v>0</v>
      </c>
      <c r="I40" s="110">
        <v>0</v>
      </c>
      <c r="J40" s="110">
        <v>0</v>
      </c>
      <c r="K40" s="110"/>
      <c r="L40" s="110">
        <v>0</v>
      </c>
      <c r="M40" s="110">
        <v>0</v>
      </c>
      <c r="N40" s="110"/>
      <c r="O40" s="107">
        <v>0</v>
      </c>
      <c r="P40" s="107">
        <v>0</v>
      </c>
      <c r="Q40" s="110">
        <v>0</v>
      </c>
      <c r="R40" s="110">
        <v>0</v>
      </c>
      <c r="S40" s="110">
        <v>0</v>
      </c>
      <c r="T40" s="110">
        <v>0</v>
      </c>
      <c r="U40" s="110">
        <v>0</v>
      </c>
      <c r="V40" s="110">
        <v>0</v>
      </c>
      <c r="W40" s="111">
        <v>0</v>
      </c>
      <c r="X40" s="111">
        <v>0</v>
      </c>
      <c r="Y40" s="111">
        <v>0</v>
      </c>
      <c r="Z40" s="151" t="str">
        <f>IF('PI - PPG'!U38&lt;&gt;"",'PI - PPG'!U38," ")</f>
        <v xml:space="preserve"> </v>
      </c>
      <c r="AA40" s="109">
        <v>0</v>
      </c>
      <c r="AB40" s="109">
        <v>0</v>
      </c>
      <c r="AC40" s="110">
        <v>0</v>
      </c>
      <c r="AD40" s="110">
        <v>0</v>
      </c>
      <c r="AE40" s="110"/>
      <c r="AF40" s="110">
        <v>0</v>
      </c>
      <c r="AG40" s="110">
        <v>0</v>
      </c>
      <c r="AH40" s="110"/>
      <c r="AI40" s="107">
        <v>0</v>
      </c>
      <c r="AJ40" s="107">
        <v>0</v>
      </c>
      <c r="AK40" s="110">
        <v>0</v>
      </c>
      <c r="AL40" s="110">
        <v>0</v>
      </c>
      <c r="AM40" s="110">
        <v>0</v>
      </c>
      <c r="AN40" s="110">
        <v>0</v>
      </c>
      <c r="AO40" s="110">
        <v>0</v>
      </c>
      <c r="AP40" s="110">
        <v>0</v>
      </c>
      <c r="AQ40" s="111">
        <v>0</v>
      </c>
      <c r="AR40" s="111">
        <v>0</v>
      </c>
      <c r="AS40" s="111">
        <v>0</v>
      </c>
      <c r="AT40" s="151" t="str">
        <f>IF('PI - PPG'!AK38&lt;&gt;"",'PI - PPG'!AK38," ")</f>
        <v xml:space="preserve"> </v>
      </c>
      <c r="AU40" s="109">
        <v>0</v>
      </c>
      <c r="AV40" s="109">
        <v>0</v>
      </c>
      <c r="AW40" s="110">
        <v>0</v>
      </c>
      <c r="AX40" s="110">
        <v>0</v>
      </c>
      <c r="AY40" s="110"/>
      <c r="AZ40" s="110">
        <v>0</v>
      </c>
      <c r="BA40" s="110">
        <v>0</v>
      </c>
      <c r="BB40" s="110"/>
      <c r="BC40" s="107">
        <v>0</v>
      </c>
      <c r="BD40" s="107">
        <v>0</v>
      </c>
      <c r="BE40" s="110">
        <v>0</v>
      </c>
      <c r="BF40" s="110">
        <v>0</v>
      </c>
      <c r="BG40" s="110">
        <v>0</v>
      </c>
      <c r="BH40" s="110">
        <v>0</v>
      </c>
      <c r="BI40" s="110">
        <v>0</v>
      </c>
      <c r="BJ40" s="110">
        <v>0</v>
      </c>
      <c r="BK40" s="111">
        <v>0</v>
      </c>
      <c r="BL40" s="111">
        <v>0</v>
      </c>
      <c r="BM40" s="111">
        <v>0</v>
      </c>
      <c r="BN40" s="253"/>
      <c r="BO40" s="152">
        <f>'PI - PPG'!BB38</f>
        <v>0</v>
      </c>
      <c r="BP40" s="91" t="str">
        <f t="shared" si="6"/>
        <v/>
      </c>
      <c r="BQ40" s="91" t="str">
        <f t="shared" si="7"/>
        <v/>
      </c>
      <c r="BR40" s="91" t="str">
        <f t="shared" si="8"/>
        <v/>
      </c>
      <c r="BS40" s="91" t="str">
        <f t="shared" si="9"/>
        <v/>
      </c>
      <c r="BT40" s="91" t="str">
        <f t="shared" si="10"/>
        <v/>
      </c>
      <c r="BU40" s="91" t="str">
        <f t="shared" si="11"/>
        <v/>
      </c>
      <c r="BV40" s="91" t="str">
        <f t="shared" si="12"/>
        <v/>
      </c>
      <c r="BW40" s="91" t="str">
        <f t="shared" si="13"/>
        <v/>
      </c>
      <c r="BX40" s="91" t="str">
        <f t="shared" si="14"/>
        <v/>
      </c>
      <c r="BY40" s="91" t="str">
        <f t="shared" si="15"/>
        <v/>
      </c>
      <c r="BZ40" s="91" t="str">
        <f t="shared" si="16"/>
        <v/>
      </c>
      <c r="CA40" s="91" t="str">
        <f t="shared" si="17"/>
        <v/>
      </c>
      <c r="CB40" s="91" t="str">
        <f t="shared" si="18"/>
        <v/>
      </c>
      <c r="CC40" s="91" t="str">
        <f t="shared" si="19"/>
        <v/>
      </c>
      <c r="CD40" s="91" t="str">
        <f t="shared" si="20"/>
        <v/>
      </c>
      <c r="CE40" s="91" t="str">
        <f t="shared" si="21"/>
        <v/>
      </c>
      <c r="CF40" s="91" t="str">
        <f t="shared" si="22"/>
        <v/>
      </c>
      <c r="CG40" s="91" t="str">
        <f t="shared" si="23"/>
        <v/>
      </c>
      <c r="CH40" s="91" t="str">
        <f t="shared" si="24"/>
        <v/>
      </c>
      <c r="CI40" s="134" t="str">
        <f t="shared" si="25"/>
        <v/>
      </c>
      <c r="CJ40" s="134" t="str">
        <f t="shared" si="26"/>
        <v/>
      </c>
      <c r="CK40" s="134" t="str">
        <f t="shared" si="27"/>
        <v/>
      </c>
      <c r="CL40" s="134" t="str">
        <f t="shared" si="28"/>
        <v/>
      </c>
      <c r="CM40" s="134" t="str">
        <f t="shared" si="29"/>
        <v/>
      </c>
      <c r="CN40" s="134" t="str">
        <f t="shared" si="30"/>
        <v/>
      </c>
      <c r="CO40" s="134" t="str">
        <f t="shared" si="31"/>
        <v/>
      </c>
      <c r="CP40" s="134" t="str">
        <f t="shared" si="32"/>
        <v/>
      </c>
      <c r="CQ40" s="134" t="str">
        <f t="shared" si="33"/>
        <v/>
      </c>
      <c r="CR40" s="134" t="str">
        <f t="shared" si="34"/>
        <v/>
      </c>
      <c r="CS40" s="134" t="str">
        <f t="shared" si="35"/>
        <v/>
      </c>
      <c r="CT40" s="134" t="str">
        <f t="shared" si="1"/>
        <v/>
      </c>
      <c r="CU40" s="134" t="str">
        <f t="shared" si="2"/>
        <v/>
      </c>
      <c r="CV40" s="134" t="str">
        <f t="shared" si="3"/>
        <v/>
      </c>
      <c r="CW40" s="134" t="str">
        <f t="shared" si="4"/>
        <v/>
      </c>
      <c r="CX40" s="134" t="str">
        <f t="shared" si="5"/>
        <v/>
      </c>
    </row>
    <row r="41" spans="1:102" ht="16" thickBot="1">
      <c r="A41" s="25" t="str">
        <f>IF('PI - PPG'!A39&lt;&gt;"",'PI - PPG'!A39, "")</f>
        <v/>
      </c>
      <c r="B41" s="25" t="str">
        <f>IF('PI - PPG'!B39&lt;&gt;"",'PI - PPG'!B39, "")</f>
        <v/>
      </c>
      <c r="C41" s="136"/>
      <c r="D41" s="85">
        <v>37</v>
      </c>
      <c r="E41" s="25" t="str">
        <f>IF('PI - PPG'!D39&lt;&gt;"",'PI - PPG'!D39, "")</f>
        <v/>
      </c>
      <c r="F41" s="151" t="str">
        <f>IF('PI - PPG'!E39&lt;&gt;"",'PI - PPG'!E39," ")</f>
        <v xml:space="preserve"> </v>
      </c>
      <c r="G41" s="109">
        <v>0</v>
      </c>
      <c r="H41" s="109">
        <v>0</v>
      </c>
      <c r="I41" s="110">
        <v>0</v>
      </c>
      <c r="J41" s="110">
        <v>0</v>
      </c>
      <c r="K41" s="110"/>
      <c r="L41" s="110">
        <v>0</v>
      </c>
      <c r="M41" s="110">
        <v>0</v>
      </c>
      <c r="N41" s="110"/>
      <c r="O41" s="107">
        <v>0</v>
      </c>
      <c r="P41" s="107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  <c r="W41" s="111">
        <v>0</v>
      </c>
      <c r="X41" s="111">
        <v>0</v>
      </c>
      <c r="Y41" s="111">
        <v>0</v>
      </c>
      <c r="Z41" s="151" t="str">
        <f>IF('PI - PPG'!U39&lt;&gt;"",'PI - PPG'!U39," ")</f>
        <v xml:space="preserve"> </v>
      </c>
      <c r="AA41" s="109">
        <v>0</v>
      </c>
      <c r="AB41" s="109">
        <v>0</v>
      </c>
      <c r="AC41" s="110">
        <v>0</v>
      </c>
      <c r="AD41" s="110">
        <v>0</v>
      </c>
      <c r="AE41" s="110"/>
      <c r="AF41" s="110">
        <v>0</v>
      </c>
      <c r="AG41" s="110">
        <v>0</v>
      </c>
      <c r="AH41" s="110"/>
      <c r="AI41" s="107">
        <v>0</v>
      </c>
      <c r="AJ41" s="107">
        <v>0</v>
      </c>
      <c r="AK41" s="110">
        <v>0</v>
      </c>
      <c r="AL41" s="110">
        <v>0</v>
      </c>
      <c r="AM41" s="110">
        <v>0</v>
      </c>
      <c r="AN41" s="110">
        <v>0</v>
      </c>
      <c r="AO41" s="110">
        <v>0</v>
      </c>
      <c r="AP41" s="110">
        <v>0</v>
      </c>
      <c r="AQ41" s="111">
        <v>0</v>
      </c>
      <c r="AR41" s="111">
        <v>0</v>
      </c>
      <c r="AS41" s="111">
        <v>0</v>
      </c>
      <c r="AT41" s="151" t="str">
        <f>IF('PI - PPG'!AK39&lt;&gt;"",'PI - PPG'!AK39," ")</f>
        <v xml:space="preserve"> </v>
      </c>
      <c r="AU41" s="109">
        <v>0</v>
      </c>
      <c r="AV41" s="109">
        <v>0</v>
      </c>
      <c r="AW41" s="110">
        <v>0</v>
      </c>
      <c r="AX41" s="110">
        <v>0</v>
      </c>
      <c r="AY41" s="110"/>
      <c r="AZ41" s="110">
        <v>0</v>
      </c>
      <c r="BA41" s="110">
        <v>0</v>
      </c>
      <c r="BB41" s="110"/>
      <c r="BC41" s="107">
        <v>0</v>
      </c>
      <c r="BD41" s="107">
        <v>0</v>
      </c>
      <c r="BE41" s="110">
        <v>0</v>
      </c>
      <c r="BF41" s="110">
        <v>0</v>
      </c>
      <c r="BG41" s="110">
        <v>0</v>
      </c>
      <c r="BH41" s="110">
        <v>0</v>
      </c>
      <c r="BI41" s="110">
        <v>0</v>
      </c>
      <c r="BJ41" s="110">
        <v>0</v>
      </c>
      <c r="BK41" s="111">
        <v>0</v>
      </c>
      <c r="BL41" s="111">
        <v>0</v>
      </c>
      <c r="BM41" s="111">
        <v>0</v>
      </c>
      <c r="BN41" s="253"/>
      <c r="BO41" s="152">
        <f>'PI - PPG'!BB39</f>
        <v>0</v>
      </c>
      <c r="BP41" s="91" t="str">
        <f t="shared" si="6"/>
        <v/>
      </c>
      <c r="BQ41" s="91" t="str">
        <f t="shared" si="7"/>
        <v/>
      </c>
      <c r="BR41" s="91" t="str">
        <f t="shared" si="8"/>
        <v/>
      </c>
      <c r="BS41" s="91" t="str">
        <f t="shared" si="9"/>
        <v/>
      </c>
      <c r="BT41" s="91" t="str">
        <f t="shared" si="10"/>
        <v/>
      </c>
      <c r="BU41" s="91" t="str">
        <f t="shared" si="11"/>
        <v/>
      </c>
      <c r="BV41" s="91" t="str">
        <f t="shared" si="12"/>
        <v/>
      </c>
      <c r="BW41" s="91" t="str">
        <f t="shared" si="13"/>
        <v/>
      </c>
      <c r="BX41" s="91" t="str">
        <f t="shared" si="14"/>
        <v/>
      </c>
      <c r="BY41" s="91" t="str">
        <f t="shared" si="15"/>
        <v/>
      </c>
      <c r="BZ41" s="91" t="str">
        <f t="shared" si="16"/>
        <v/>
      </c>
      <c r="CA41" s="91" t="str">
        <f t="shared" si="17"/>
        <v/>
      </c>
      <c r="CB41" s="91" t="str">
        <f t="shared" si="18"/>
        <v/>
      </c>
      <c r="CC41" s="91" t="str">
        <f t="shared" si="19"/>
        <v/>
      </c>
      <c r="CD41" s="91" t="str">
        <f t="shared" si="20"/>
        <v/>
      </c>
      <c r="CE41" s="91" t="str">
        <f t="shared" si="21"/>
        <v/>
      </c>
      <c r="CF41" s="91" t="str">
        <f t="shared" si="22"/>
        <v/>
      </c>
      <c r="CG41" s="91" t="str">
        <f t="shared" si="23"/>
        <v/>
      </c>
      <c r="CH41" s="91" t="str">
        <f t="shared" si="24"/>
        <v/>
      </c>
      <c r="CI41" s="134" t="str">
        <f t="shared" si="25"/>
        <v/>
      </c>
      <c r="CJ41" s="134" t="str">
        <f t="shared" si="26"/>
        <v/>
      </c>
      <c r="CK41" s="134" t="str">
        <f t="shared" si="27"/>
        <v/>
      </c>
      <c r="CL41" s="134" t="str">
        <f t="shared" si="28"/>
        <v/>
      </c>
      <c r="CM41" s="134" t="str">
        <f t="shared" si="29"/>
        <v/>
      </c>
      <c r="CN41" s="134" t="str">
        <f t="shared" si="30"/>
        <v/>
      </c>
      <c r="CO41" s="134" t="str">
        <f t="shared" si="31"/>
        <v/>
      </c>
      <c r="CP41" s="134" t="str">
        <f t="shared" si="32"/>
        <v/>
      </c>
      <c r="CQ41" s="134" t="str">
        <f t="shared" si="33"/>
        <v/>
      </c>
      <c r="CR41" s="134" t="str">
        <f t="shared" si="34"/>
        <v/>
      </c>
      <c r="CS41" s="134" t="str">
        <f t="shared" si="35"/>
        <v/>
      </c>
      <c r="CT41" s="134" t="str">
        <f t="shared" si="1"/>
        <v/>
      </c>
      <c r="CU41" s="134" t="str">
        <f t="shared" si="2"/>
        <v/>
      </c>
      <c r="CV41" s="134" t="str">
        <f t="shared" si="3"/>
        <v/>
      </c>
      <c r="CW41" s="134" t="str">
        <f t="shared" si="4"/>
        <v/>
      </c>
      <c r="CX41" s="134" t="str">
        <f t="shared" si="5"/>
        <v/>
      </c>
    </row>
    <row r="42" spans="1:102" ht="16" thickBot="1">
      <c r="A42" s="25" t="str">
        <f>IF('PI - PPG'!A40&lt;&gt;"",'PI - PPG'!A40, "")</f>
        <v/>
      </c>
      <c r="B42" s="25" t="str">
        <f>IF('PI - PPG'!B40&lt;&gt;"",'PI - PPG'!B40, "")</f>
        <v/>
      </c>
      <c r="C42" s="136"/>
      <c r="D42" s="85">
        <v>38</v>
      </c>
      <c r="E42" s="25" t="str">
        <f>IF('PI - PPG'!D40&lt;&gt;"",'PI - PPG'!D40, "")</f>
        <v/>
      </c>
      <c r="F42" s="151" t="str">
        <f>IF('PI - PPG'!E40&lt;&gt;"",'PI - PPG'!E40," ")</f>
        <v xml:space="preserve"> </v>
      </c>
      <c r="G42" s="109">
        <v>0</v>
      </c>
      <c r="H42" s="109">
        <v>0</v>
      </c>
      <c r="I42" s="110">
        <v>0</v>
      </c>
      <c r="J42" s="110">
        <v>0</v>
      </c>
      <c r="K42" s="110"/>
      <c r="L42" s="110">
        <v>0</v>
      </c>
      <c r="M42" s="110">
        <v>0</v>
      </c>
      <c r="N42" s="110"/>
      <c r="O42" s="107">
        <v>0</v>
      </c>
      <c r="P42" s="107">
        <v>0</v>
      </c>
      <c r="Q42" s="110">
        <v>0</v>
      </c>
      <c r="R42" s="110">
        <v>0</v>
      </c>
      <c r="S42" s="110">
        <v>0</v>
      </c>
      <c r="T42" s="110">
        <v>0</v>
      </c>
      <c r="U42" s="110">
        <v>0</v>
      </c>
      <c r="V42" s="110">
        <v>0</v>
      </c>
      <c r="W42" s="111">
        <v>0</v>
      </c>
      <c r="X42" s="111">
        <v>0</v>
      </c>
      <c r="Y42" s="111">
        <v>0</v>
      </c>
      <c r="Z42" s="151" t="str">
        <f>IF('PI - PPG'!U40&lt;&gt;"",'PI - PPG'!U40," ")</f>
        <v xml:space="preserve"> </v>
      </c>
      <c r="AA42" s="109">
        <v>0</v>
      </c>
      <c r="AB42" s="109">
        <v>0</v>
      </c>
      <c r="AC42" s="110">
        <v>0</v>
      </c>
      <c r="AD42" s="110">
        <v>0</v>
      </c>
      <c r="AE42" s="110"/>
      <c r="AF42" s="110">
        <v>0</v>
      </c>
      <c r="AG42" s="110">
        <v>0</v>
      </c>
      <c r="AH42" s="110"/>
      <c r="AI42" s="107">
        <v>0</v>
      </c>
      <c r="AJ42" s="107">
        <v>0</v>
      </c>
      <c r="AK42" s="110">
        <v>0</v>
      </c>
      <c r="AL42" s="110">
        <v>0</v>
      </c>
      <c r="AM42" s="110">
        <v>0</v>
      </c>
      <c r="AN42" s="110">
        <v>0</v>
      </c>
      <c r="AO42" s="110">
        <v>0</v>
      </c>
      <c r="AP42" s="110">
        <v>0</v>
      </c>
      <c r="AQ42" s="111">
        <v>0</v>
      </c>
      <c r="AR42" s="111">
        <v>0</v>
      </c>
      <c r="AS42" s="111">
        <v>0</v>
      </c>
      <c r="AT42" s="151" t="str">
        <f>IF('PI - PPG'!AK40&lt;&gt;"",'PI - PPG'!AK40," ")</f>
        <v xml:space="preserve"> </v>
      </c>
      <c r="AU42" s="109">
        <v>0</v>
      </c>
      <c r="AV42" s="109">
        <v>0</v>
      </c>
      <c r="AW42" s="110">
        <v>0</v>
      </c>
      <c r="AX42" s="110">
        <v>0</v>
      </c>
      <c r="AY42" s="110"/>
      <c r="AZ42" s="110">
        <v>0</v>
      </c>
      <c r="BA42" s="110">
        <v>0</v>
      </c>
      <c r="BB42" s="110"/>
      <c r="BC42" s="107">
        <v>0</v>
      </c>
      <c r="BD42" s="107">
        <v>0</v>
      </c>
      <c r="BE42" s="110">
        <v>0</v>
      </c>
      <c r="BF42" s="110">
        <v>0</v>
      </c>
      <c r="BG42" s="110">
        <v>0</v>
      </c>
      <c r="BH42" s="110">
        <v>0</v>
      </c>
      <c r="BI42" s="110">
        <v>0</v>
      </c>
      <c r="BJ42" s="110">
        <v>0</v>
      </c>
      <c r="BK42" s="111">
        <v>0</v>
      </c>
      <c r="BL42" s="111">
        <v>0</v>
      </c>
      <c r="BM42" s="111">
        <v>0</v>
      </c>
      <c r="BN42" s="253"/>
      <c r="BO42" s="152">
        <f>'PI - PPG'!BB40</f>
        <v>0</v>
      </c>
      <c r="BP42" s="91" t="str">
        <f t="shared" si="6"/>
        <v/>
      </c>
      <c r="BQ42" s="91" t="str">
        <f t="shared" si="7"/>
        <v/>
      </c>
      <c r="BR42" s="91" t="str">
        <f t="shared" si="8"/>
        <v/>
      </c>
      <c r="BS42" s="91" t="str">
        <f t="shared" si="9"/>
        <v/>
      </c>
      <c r="BT42" s="91" t="str">
        <f t="shared" si="10"/>
        <v/>
      </c>
      <c r="BU42" s="91" t="str">
        <f t="shared" si="11"/>
        <v/>
      </c>
      <c r="BV42" s="91" t="str">
        <f t="shared" si="12"/>
        <v/>
      </c>
      <c r="BW42" s="91" t="str">
        <f t="shared" si="13"/>
        <v/>
      </c>
      <c r="BX42" s="91" t="str">
        <f t="shared" si="14"/>
        <v/>
      </c>
      <c r="BY42" s="91" t="str">
        <f t="shared" si="15"/>
        <v/>
      </c>
      <c r="BZ42" s="91" t="str">
        <f t="shared" si="16"/>
        <v/>
      </c>
      <c r="CA42" s="91" t="str">
        <f t="shared" si="17"/>
        <v/>
      </c>
      <c r="CB42" s="91" t="str">
        <f t="shared" si="18"/>
        <v/>
      </c>
      <c r="CC42" s="91" t="str">
        <f t="shared" si="19"/>
        <v/>
      </c>
      <c r="CD42" s="91" t="str">
        <f t="shared" si="20"/>
        <v/>
      </c>
      <c r="CE42" s="91" t="str">
        <f t="shared" si="21"/>
        <v/>
      </c>
      <c r="CF42" s="91" t="str">
        <f t="shared" si="22"/>
        <v/>
      </c>
      <c r="CG42" s="91" t="str">
        <f t="shared" si="23"/>
        <v/>
      </c>
      <c r="CH42" s="91" t="str">
        <f t="shared" si="24"/>
        <v/>
      </c>
      <c r="CI42" s="134" t="str">
        <f t="shared" si="25"/>
        <v/>
      </c>
      <c r="CJ42" s="134" t="str">
        <f t="shared" si="26"/>
        <v/>
      </c>
      <c r="CK42" s="134" t="str">
        <f t="shared" si="27"/>
        <v/>
      </c>
      <c r="CL42" s="134" t="str">
        <f t="shared" si="28"/>
        <v/>
      </c>
      <c r="CM42" s="134" t="str">
        <f t="shared" si="29"/>
        <v/>
      </c>
      <c r="CN42" s="134" t="str">
        <f t="shared" si="30"/>
        <v/>
      </c>
      <c r="CO42" s="134" t="str">
        <f t="shared" si="31"/>
        <v/>
      </c>
      <c r="CP42" s="134" t="str">
        <f t="shared" si="32"/>
        <v/>
      </c>
      <c r="CQ42" s="134" t="str">
        <f t="shared" si="33"/>
        <v/>
      </c>
      <c r="CR42" s="134" t="str">
        <f t="shared" si="34"/>
        <v/>
      </c>
      <c r="CS42" s="134" t="str">
        <f t="shared" si="35"/>
        <v/>
      </c>
      <c r="CT42" s="134" t="str">
        <f t="shared" si="1"/>
        <v/>
      </c>
      <c r="CU42" s="134" t="str">
        <f t="shared" si="2"/>
        <v/>
      </c>
      <c r="CV42" s="134" t="str">
        <f t="shared" si="3"/>
        <v/>
      </c>
      <c r="CW42" s="134" t="str">
        <f t="shared" si="4"/>
        <v/>
      </c>
      <c r="CX42" s="134" t="str">
        <f t="shared" si="5"/>
        <v/>
      </c>
    </row>
    <row r="43" spans="1:102" ht="16" thickBot="1">
      <c r="A43" s="25" t="str">
        <f>IF('PI - PPG'!A41&lt;&gt;"",'PI - PPG'!A41, "")</f>
        <v/>
      </c>
      <c r="B43" s="25" t="str">
        <f>IF('PI - PPG'!B41&lt;&gt;"",'PI - PPG'!B41, "")</f>
        <v/>
      </c>
      <c r="C43" s="136"/>
      <c r="D43" s="85">
        <v>39</v>
      </c>
      <c r="E43" s="25" t="str">
        <f>IF('PI - PPG'!D41&lt;&gt;"",'PI - PPG'!D41, "")</f>
        <v/>
      </c>
      <c r="F43" s="151" t="str">
        <f>IF('PI - PPG'!E41&lt;&gt;"",'PI - PPG'!E41," ")</f>
        <v xml:space="preserve"> </v>
      </c>
      <c r="G43" s="109">
        <v>0</v>
      </c>
      <c r="H43" s="109">
        <v>0</v>
      </c>
      <c r="I43" s="110">
        <v>0</v>
      </c>
      <c r="J43" s="110">
        <v>0</v>
      </c>
      <c r="K43" s="110"/>
      <c r="L43" s="110">
        <v>0</v>
      </c>
      <c r="M43" s="110">
        <v>0</v>
      </c>
      <c r="N43" s="110"/>
      <c r="O43" s="107">
        <v>0</v>
      </c>
      <c r="P43" s="107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1">
        <v>0</v>
      </c>
      <c r="X43" s="111">
        <v>0</v>
      </c>
      <c r="Y43" s="111">
        <v>0</v>
      </c>
      <c r="Z43" s="151" t="str">
        <f>IF('PI - PPG'!U41&lt;&gt;"",'PI - PPG'!U41," ")</f>
        <v xml:space="preserve"> </v>
      </c>
      <c r="AA43" s="109">
        <v>0</v>
      </c>
      <c r="AB43" s="109">
        <v>0</v>
      </c>
      <c r="AC43" s="110">
        <v>0</v>
      </c>
      <c r="AD43" s="110">
        <v>0</v>
      </c>
      <c r="AE43" s="110"/>
      <c r="AF43" s="110">
        <v>0</v>
      </c>
      <c r="AG43" s="110">
        <v>0</v>
      </c>
      <c r="AH43" s="110"/>
      <c r="AI43" s="107">
        <v>0</v>
      </c>
      <c r="AJ43" s="107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1">
        <v>0</v>
      </c>
      <c r="AR43" s="111">
        <v>0</v>
      </c>
      <c r="AS43" s="111">
        <v>0</v>
      </c>
      <c r="AT43" s="151" t="str">
        <f>IF('PI - PPG'!AK41&lt;&gt;"",'PI - PPG'!AK41," ")</f>
        <v xml:space="preserve"> </v>
      </c>
      <c r="AU43" s="109">
        <v>0</v>
      </c>
      <c r="AV43" s="109">
        <v>0</v>
      </c>
      <c r="AW43" s="110">
        <v>0</v>
      </c>
      <c r="AX43" s="110">
        <v>0</v>
      </c>
      <c r="AY43" s="110"/>
      <c r="AZ43" s="110">
        <v>0</v>
      </c>
      <c r="BA43" s="110">
        <v>0</v>
      </c>
      <c r="BB43" s="110"/>
      <c r="BC43" s="107">
        <v>0</v>
      </c>
      <c r="BD43" s="107">
        <v>0</v>
      </c>
      <c r="BE43" s="110">
        <v>0</v>
      </c>
      <c r="BF43" s="110">
        <v>0</v>
      </c>
      <c r="BG43" s="110">
        <v>0</v>
      </c>
      <c r="BH43" s="110">
        <v>0</v>
      </c>
      <c r="BI43" s="110">
        <v>0</v>
      </c>
      <c r="BJ43" s="110">
        <v>0</v>
      </c>
      <c r="BK43" s="111">
        <v>0</v>
      </c>
      <c r="BL43" s="111">
        <v>0</v>
      </c>
      <c r="BM43" s="111">
        <v>0</v>
      </c>
      <c r="BN43" s="253"/>
      <c r="BO43" s="152">
        <f>'PI - PPG'!BB41</f>
        <v>0</v>
      </c>
      <c r="BP43" s="91" t="str">
        <f t="shared" si="6"/>
        <v/>
      </c>
      <c r="BQ43" s="91" t="str">
        <f t="shared" si="7"/>
        <v/>
      </c>
      <c r="BR43" s="91" t="str">
        <f t="shared" si="8"/>
        <v/>
      </c>
      <c r="BS43" s="91" t="str">
        <f t="shared" si="9"/>
        <v/>
      </c>
      <c r="BT43" s="91" t="str">
        <f t="shared" si="10"/>
        <v/>
      </c>
      <c r="BU43" s="91" t="str">
        <f t="shared" si="11"/>
        <v/>
      </c>
      <c r="BV43" s="91" t="str">
        <f t="shared" si="12"/>
        <v/>
      </c>
      <c r="BW43" s="91" t="str">
        <f t="shared" si="13"/>
        <v/>
      </c>
      <c r="BX43" s="91" t="str">
        <f t="shared" si="14"/>
        <v/>
      </c>
      <c r="BY43" s="91" t="str">
        <f t="shared" si="15"/>
        <v/>
      </c>
      <c r="BZ43" s="91" t="str">
        <f t="shared" si="16"/>
        <v/>
      </c>
      <c r="CA43" s="91" t="str">
        <f t="shared" si="17"/>
        <v/>
      </c>
      <c r="CB43" s="91" t="str">
        <f t="shared" si="18"/>
        <v/>
      </c>
      <c r="CC43" s="91" t="str">
        <f t="shared" si="19"/>
        <v/>
      </c>
      <c r="CD43" s="91" t="str">
        <f t="shared" si="20"/>
        <v/>
      </c>
      <c r="CE43" s="91" t="str">
        <f t="shared" si="21"/>
        <v/>
      </c>
      <c r="CF43" s="91" t="str">
        <f t="shared" si="22"/>
        <v/>
      </c>
      <c r="CG43" s="91" t="str">
        <f t="shared" si="23"/>
        <v/>
      </c>
      <c r="CH43" s="91" t="str">
        <f t="shared" si="24"/>
        <v/>
      </c>
      <c r="CI43" s="134" t="str">
        <f t="shared" si="25"/>
        <v/>
      </c>
      <c r="CJ43" s="134" t="str">
        <f t="shared" si="26"/>
        <v/>
      </c>
      <c r="CK43" s="134" t="str">
        <f t="shared" si="27"/>
        <v/>
      </c>
      <c r="CL43" s="134" t="str">
        <f t="shared" si="28"/>
        <v/>
      </c>
      <c r="CM43" s="134" t="str">
        <f t="shared" si="29"/>
        <v/>
      </c>
      <c r="CN43" s="134" t="str">
        <f t="shared" si="30"/>
        <v/>
      </c>
      <c r="CO43" s="134" t="str">
        <f t="shared" si="31"/>
        <v/>
      </c>
      <c r="CP43" s="134" t="str">
        <f t="shared" si="32"/>
        <v/>
      </c>
      <c r="CQ43" s="134" t="str">
        <f t="shared" si="33"/>
        <v/>
      </c>
      <c r="CR43" s="134" t="str">
        <f t="shared" si="34"/>
        <v/>
      </c>
      <c r="CS43" s="134" t="str">
        <f t="shared" si="35"/>
        <v/>
      </c>
      <c r="CT43" s="134" t="str">
        <f t="shared" si="1"/>
        <v/>
      </c>
      <c r="CU43" s="134" t="str">
        <f t="shared" si="2"/>
        <v/>
      </c>
      <c r="CV43" s="134" t="str">
        <f t="shared" si="3"/>
        <v/>
      </c>
      <c r="CW43" s="134" t="str">
        <f t="shared" si="4"/>
        <v/>
      </c>
      <c r="CX43" s="134" t="str">
        <f t="shared" si="5"/>
        <v/>
      </c>
    </row>
    <row r="44" spans="1:102" ht="16" thickBot="1">
      <c r="A44" s="25" t="str">
        <f>IF('PI - PPG'!A42&lt;&gt;"",'PI - PPG'!A42, "")</f>
        <v/>
      </c>
      <c r="B44" s="25" t="str">
        <f>IF('PI - PPG'!B42&lt;&gt;"",'PI - PPG'!B42, "")</f>
        <v/>
      </c>
      <c r="C44" s="136"/>
      <c r="D44" s="85">
        <v>40</v>
      </c>
      <c r="E44" s="25" t="str">
        <f>IF('PI - PPG'!D42&lt;&gt;"",'PI - PPG'!D42, "")</f>
        <v/>
      </c>
      <c r="F44" s="151" t="str">
        <f>IF('PI - PPG'!E42&lt;&gt;"",'PI - PPG'!E42," ")</f>
        <v xml:space="preserve"> </v>
      </c>
      <c r="G44" s="109">
        <v>0</v>
      </c>
      <c r="H44" s="109">
        <v>0</v>
      </c>
      <c r="I44" s="110">
        <v>0</v>
      </c>
      <c r="J44" s="110">
        <v>0</v>
      </c>
      <c r="K44" s="110"/>
      <c r="L44" s="110">
        <v>0</v>
      </c>
      <c r="M44" s="110">
        <v>0</v>
      </c>
      <c r="N44" s="110"/>
      <c r="O44" s="107">
        <v>0</v>
      </c>
      <c r="P44" s="107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1">
        <v>0</v>
      </c>
      <c r="X44" s="111">
        <v>0</v>
      </c>
      <c r="Y44" s="111">
        <v>0</v>
      </c>
      <c r="Z44" s="151" t="str">
        <f>IF('PI - PPG'!U42&lt;&gt;"",'PI - PPG'!U42," ")</f>
        <v xml:space="preserve"> </v>
      </c>
      <c r="AA44" s="109">
        <v>0</v>
      </c>
      <c r="AB44" s="109">
        <v>0</v>
      </c>
      <c r="AC44" s="110">
        <v>0</v>
      </c>
      <c r="AD44" s="110">
        <v>0</v>
      </c>
      <c r="AE44" s="110"/>
      <c r="AF44" s="110">
        <v>0</v>
      </c>
      <c r="AG44" s="110">
        <v>0</v>
      </c>
      <c r="AH44" s="110"/>
      <c r="AI44" s="107">
        <v>0</v>
      </c>
      <c r="AJ44" s="107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1">
        <v>0</v>
      </c>
      <c r="AR44" s="111">
        <v>0</v>
      </c>
      <c r="AS44" s="111">
        <v>0</v>
      </c>
      <c r="AT44" s="151" t="str">
        <f>IF('PI - PPG'!AK42&lt;&gt;"",'PI - PPG'!AK42," ")</f>
        <v xml:space="preserve"> </v>
      </c>
      <c r="AU44" s="109">
        <v>0</v>
      </c>
      <c r="AV44" s="109">
        <v>0</v>
      </c>
      <c r="AW44" s="110">
        <v>0</v>
      </c>
      <c r="AX44" s="110">
        <v>0</v>
      </c>
      <c r="AY44" s="110"/>
      <c r="AZ44" s="110">
        <v>0</v>
      </c>
      <c r="BA44" s="110">
        <v>0</v>
      </c>
      <c r="BB44" s="110"/>
      <c r="BC44" s="107">
        <v>0</v>
      </c>
      <c r="BD44" s="107">
        <v>0</v>
      </c>
      <c r="BE44" s="110">
        <v>0</v>
      </c>
      <c r="BF44" s="110">
        <v>0</v>
      </c>
      <c r="BG44" s="110">
        <v>0</v>
      </c>
      <c r="BH44" s="110">
        <v>0</v>
      </c>
      <c r="BI44" s="110">
        <v>0</v>
      </c>
      <c r="BJ44" s="110">
        <v>0</v>
      </c>
      <c r="BK44" s="111">
        <v>0</v>
      </c>
      <c r="BL44" s="111">
        <v>0</v>
      </c>
      <c r="BM44" s="111">
        <v>0</v>
      </c>
      <c r="BN44" s="254"/>
      <c r="BO44" s="152">
        <f>'PI - PPG'!BB42</f>
        <v>0</v>
      </c>
      <c r="BP44" s="91" t="str">
        <f t="shared" si="6"/>
        <v/>
      </c>
      <c r="BQ44" s="91" t="str">
        <f t="shared" si="7"/>
        <v/>
      </c>
      <c r="BR44" s="91" t="str">
        <f t="shared" si="8"/>
        <v/>
      </c>
      <c r="BS44" s="91" t="str">
        <f t="shared" si="9"/>
        <v/>
      </c>
      <c r="BT44" s="91" t="str">
        <f t="shared" si="10"/>
        <v/>
      </c>
      <c r="BU44" s="91" t="str">
        <f t="shared" si="11"/>
        <v/>
      </c>
      <c r="BV44" s="91" t="str">
        <f t="shared" si="12"/>
        <v/>
      </c>
      <c r="BW44" s="91" t="str">
        <f t="shared" si="13"/>
        <v/>
      </c>
      <c r="BX44" s="91" t="str">
        <f t="shared" si="14"/>
        <v/>
      </c>
      <c r="BY44" s="91" t="str">
        <f t="shared" si="15"/>
        <v/>
      </c>
      <c r="BZ44" s="91" t="str">
        <f t="shared" si="16"/>
        <v/>
      </c>
      <c r="CA44" s="91" t="str">
        <f t="shared" si="17"/>
        <v/>
      </c>
      <c r="CB44" s="91" t="str">
        <f t="shared" si="18"/>
        <v/>
      </c>
      <c r="CC44" s="91" t="str">
        <f t="shared" si="19"/>
        <v/>
      </c>
      <c r="CD44" s="91" t="str">
        <f t="shared" si="20"/>
        <v/>
      </c>
      <c r="CE44" s="91" t="str">
        <f t="shared" si="21"/>
        <v/>
      </c>
      <c r="CF44" s="91" t="str">
        <f t="shared" si="22"/>
        <v/>
      </c>
      <c r="CG44" s="91" t="str">
        <f t="shared" si="23"/>
        <v/>
      </c>
      <c r="CH44" s="91" t="str">
        <f t="shared" si="24"/>
        <v/>
      </c>
      <c r="CI44" s="134" t="str">
        <f t="shared" si="25"/>
        <v/>
      </c>
      <c r="CJ44" s="134" t="str">
        <f t="shared" si="26"/>
        <v/>
      </c>
      <c r="CK44" s="134" t="str">
        <f t="shared" si="27"/>
        <v/>
      </c>
      <c r="CL44" s="134" t="str">
        <f t="shared" si="28"/>
        <v/>
      </c>
      <c r="CM44" s="134" t="str">
        <f t="shared" si="29"/>
        <v/>
      </c>
      <c r="CN44" s="134" t="str">
        <f t="shared" si="30"/>
        <v/>
      </c>
      <c r="CO44" s="134" t="str">
        <f t="shared" si="31"/>
        <v/>
      </c>
      <c r="CP44" s="134" t="str">
        <f t="shared" si="32"/>
        <v/>
      </c>
      <c r="CQ44" s="134" t="str">
        <f t="shared" si="33"/>
        <v/>
      </c>
      <c r="CR44" s="134" t="str">
        <f t="shared" si="34"/>
        <v/>
      </c>
      <c r="CS44" s="134" t="str">
        <f t="shared" si="35"/>
        <v/>
      </c>
      <c r="CT44" s="134" t="str">
        <f t="shared" si="1"/>
        <v/>
      </c>
      <c r="CU44" s="134" t="str">
        <f t="shared" si="2"/>
        <v/>
      </c>
      <c r="CV44" s="134" t="str">
        <f t="shared" si="3"/>
        <v/>
      </c>
      <c r="CW44" s="134" t="str">
        <f t="shared" si="4"/>
        <v/>
      </c>
      <c r="CX44" s="134" t="str">
        <f t="shared" si="5"/>
        <v/>
      </c>
    </row>
    <row r="45" spans="1:102" ht="16" thickBot="1">
      <c r="B45" s="30"/>
      <c r="C45" s="30"/>
      <c r="D45" s="31"/>
      <c r="E45" s="32"/>
      <c r="F45" s="33"/>
      <c r="G45" s="34"/>
      <c r="H45" s="35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27"/>
      <c r="AA45" s="34"/>
      <c r="AB45" s="35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3"/>
      <c r="AU45" s="34"/>
      <c r="AV45" s="35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93"/>
      <c r="BO45" s="152">
        <f>'PI - PPG'!BB43</f>
        <v>3</v>
      </c>
      <c r="BP45" s="92">
        <f t="shared" ref="BP45:BQ45" si="36">SUM(BP5:BP44)/3</f>
        <v>0</v>
      </c>
      <c r="BQ45" s="92">
        <f t="shared" si="36"/>
        <v>0</v>
      </c>
      <c r="BR45" s="92">
        <f>SUM(BR5:BR44)/3</f>
        <v>0</v>
      </c>
      <c r="BS45" s="92">
        <f>SUM(BS5:BS44)/3</f>
        <v>0</v>
      </c>
      <c r="BT45" s="92" t="e">
        <f>SUM(BT5:BT44)/3</f>
        <v>#DIV/0!</v>
      </c>
      <c r="BU45" s="92">
        <f t="shared" ref="BU45:CX45" si="37">SUM(BU5:BU44)/3</f>
        <v>0</v>
      </c>
      <c r="BV45" s="92">
        <f t="shared" si="37"/>
        <v>0</v>
      </c>
      <c r="BW45" s="92" t="e">
        <f t="shared" si="37"/>
        <v>#DIV/0!</v>
      </c>
      <c r="BX45" s="92">
        <f t="shared" si="37"/>
        <v>0</v>
      </c>
      <c r="BY45" s="92">
        <f t="shared" si="37"/>
        <v>0</v>
      </c>
      <c r="BZ45" s="92">
        <f t="shared" si="37"/>
        <v>0</v>
      </c>
      <c r="CA45" s="92">
        <f t="shared" si="37"/>
        <v>0</v>
      </c>
      <c r="CB45" s="92">
        <f t="shared" si="37"/>
        <v>0</v>
      </c>
      <c r="CC45" s="92">
        <f t="shared" si="37"/>
        <v>0</v>
      </c>
      <c r="CD45" s="92">
        <f t="shared" si="37"/>
        <v>0</v>
      </c>
      <c r="CE45" s="92">
        <f t="shared" si="37"/>
        <v>0</v>
      </c>
      <c r="CF45" s="92">
        <f t="shared" si="37"/>
        <v>0</v>
      </c>
      <c r="CG45" s="92">
        <f t="shared" si="37"/>
        <v>0</v>
      </c>
      <c r="CH45" s="92">
        <f t="shared" si="37"/>
        <v>0</v>
      </c>
      <c r="CI45" s="92">
        <f t="shared" si="37"/>
        <v>0</v>
      </c>
      <c r="CJ45" s="92">
        <f t="shared" si="37"/>
        <v>0</v>
      </c>
      <c r="CK45" s="92">
        <f t="shared" si="37"/>
        <v>0</v>
      </c>
      <c r="CL45" s="92">
        <f t="shared" si="37"/>
        <v>0</v>
      </c>
      <c r="CM45" s="134">
        <f t="shared" si="29"/>
        <v>0</v>
      </c>
      <c r="CN45" s="92">
        <f t="shared" si="37"/>
        <v>0</v>
      </c>
      <c r="CO45" s="92">
        <f t="shared" si="37"/>
        <v>0</v>
      </c>
      <c r="CP45" s="134">
        <f t="shared" si="32"/>
        <v>0</v>
      </c>
      <c r="CQ45" s="92">
        <f t="shared" si="37"/>
        <v>0</v>
      </c>
      <c r="CR45" s="92">
        <f t="shared" si="37"/>
        <v>0</v>
      </c>
      <c r="CS45" s="92">
        <f t="shared" si="37"/>
        <v>0</v>
      </c>
      <c r="CT45" s="134">
        <f t="shared" si="1"/>
        <v>0</v>
      </c>
      <c r="CU45" s="154">
        <f t="shared" si="37"/>
        <v>0</v>
      </c>
      <c r="CV45" s="154">
        <f t="shared" si="37"/>
        <v>0</v>
      </c>
      <c r="CW45" s="154">
        <f t="shared" si="37"/>
        <v>0</v>
      </c>
      <c r="CX45" s="154">
        <f t="shared" si="37"/>
        <v>0</v>
      </c>
    </row>
    <row r="46" spans="1:102">
      <c r="E46" s="8"/>
      <c r="F46" s="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93"/>
      <c r="BO46" s="81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155"/>
      <c r="CU46" s="155"/>
      <c r="CV46" s="155"/>
      <c r="CW46" s="155"/>
      <c r="CX46" s="155"/>
    </row>
  </sheetData>
  <mergeCells count="21">
    <mergeCell ref="F2:Y2"/>
    <mergeCell ref="BK3:BM3"/>
    <mergeCell ref="G1:Y1"/>
    <mergeCell ref="AA1:AS1"/>
    <mergeCell ref="W3:Y3"/>
    <mergeCell ref="AA2:AS2"/>
    <mergeCell ref="AA3:AL3"/>
    <mergeCell ref="AQ3:AS3"/>
    <mergeCell ref="T3:V3"/>
    <mergeCell ref="AN3:AP3"/>
    <mergeCell ref="BH3:BJ3"/>
    <mergeCell ref="G3:S3"/>
    <mergeCell ref="AU1:BM1"/>
    <mergeCell ref="AU3:BF3"/>
    <mergeCell ref="CI2:CX2"/>
    <mergeCell ref="BN1:BN44"/>
    <mergeCell ref="BP3:CB3"/>
    <mergeCell ref="CC3:CE3"/>
    <mergeCell ref="BP2:CH2"/>
    <mergeCell ref="CF3:CH3"/>
    <mergeCell ref="AU2:BM2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45"/>
  <sheetViews>
    <sheetView zoomScale="200" zoomScaleNormal="200" zoomScalePageLayoutView="200" workbookViewId="0"/>
  </sheetViews>
  <sheetFormatPr baseColWidth="10" defaultRowHeight="15" x14ac:dyDescent="0"/>
  <cols>
    <col min="1" max="1" width="8.83203125" customWidth="1"/>
    <col min="2" max="2" width="10" customWidth="1"/>
    <col min="3" max="3" width="4.1640625" customWidth="1"/>
    <col min="4" max="4" width="35.5" customWidth="1"/>
    <col min="5" max="5" width="5.1640625" bestFit="1" customWidth="1"/>
    <col min="6" max="6" width="9.6640625" customWidth="1"/>
    <col min="7" max="7" width="10" customWidth="1"/>
    <col min="8" max="8" width="9.5" customWidth="1"/>
    <col min="9" max="9" width="10.1640625" customWidth="1"/>
    <col min="10" max="10" width="14.5" customWidth="1"/>
    <col min="11" max="11" width="10" customWidth="1"/>
    <col min="12" max="12" width="11" customWidth="1"/>
    <col min="13" max="13" width="10.6640625" customWidth="1"/>
    <col min="14" max="14" width="8.5" customWidth="1"/>
    <col min="15" max="15" width="5.6640625" customWidth="1"/>
    <col min="16" max="16" width="5.1640625" bestFit="1" customWidth="1"/>
    <col min="17" max="17" width="10" customWidth="1"/>
    <col min="18" max="18" width="9.83203125" customWidth="1"/>
    <col min="19" max="20" width="11" customWidth="1"/>
    <col min="21" max="21" width="12.1640625" customWidth="1"/>
    <col min="22" max="22" width="8.83203125" customWidth="1"/>
    <col min="23" max="24" width="11" customWidth="1"/>
    <col min="25" max="25" width="9.6640625" customWidth="1"/>
    <col min="26" max="26" width="6.83203125" customWidth="1"/>
    <col min="27" max="27" width="5.1640625" bestFit="1" customWidth="1"/>
    <col min="28" max="29" width="10.1640625" customWidth="1"/>
    <col min="30" max="31" width="11" customWidth="1"/>
    <col min="32" max="32" width="13.33203125" customWidth="1"/>
    <col min="33" max="33" width="10.1640625" customWidth="1"/>
    <col min="34" max="35" width="10.6640625" customWidth="1"/>
    <col min="36" max="36" width="10.1640625" customWidth="1"/>
    <col min="37" max="37" width="7.1640625" customWidth="1"/>
    <col min="38" max="38" width="5.33203125" customWidth="1"/>
    <col min="39" max="39" width="7.5" customWidth="1"/>
    <col min="40" max="40" width="9.83203125" bestFit="1" customWidth="1"/>
    <col min="41" max="41" width="10.83203125" bestFit="1" customWidth="1"/>
    <col min="42" max="42" width="9.33203125" bestFit="1" customWidth="1"/>
    <col min="43" max="43" width="10.33203125" bestFit="1" customWidth="1"/>
    <col min="44" max="44" width="14" bestFit="1" customWidth="1"/>
    <col min="45" max="45" width="8.6640625" bestFit="1" customWidth="1"/>
    <col min="46" max="46" width="11" bestFit="1" customWidth="1"/>
    <col min="47" max="48" width="11" customWidth="1"/>
    <col min="49" max="49" width="9" bestFit="1" customWidth="1"/>
    <col min="50" max="50" width="5.1640625" customWidth="1"/>
    <col min="51" max="51" width="11" customWidth="1"/>
    <col min="52" max="52" width="9.6640625" bestFit="1" customWidth="1"/>
    <col min="55" max="55" width="10.1640625" bestFit="1" customWidth="1"/>
    <col min="57" max="57" width="8.33203125" bestFit="1" customWidth="1"/>
    <col min="58" max="58" width="11.5" bestFit="1" customWidth="1"/>
    <col min="59" max="59" width="10.6640625" bestFit="1" customWidth="1"/>
    <col min="60" max="61" width="4.5" customWidth="1"/>
    <col min="62" max="62" width="4.33203125" customWidth="1"/>
    <col min="63" max="63" width="5.1640625" customWidth="1"/>
    <col min="65" max="65" width="8.33203125" bestFit="1" customWidth="1"/>
    <col min="66" max="66" width="7.1640625" customWidth="1"/>
    <col min="67" max="67" width="7" customWidth="1"/>
    <col min="68" max="68" width="7.1640625" customWidth="1"/>
  </cols>
  <sheetData>
    <row r="1" spans="1:50" ht="16" thickBot="1">
      <c r="E1" s="1"/>
      <c r="F1" s="236">
        <v>2010</v>
      </c>
      <c r="G1" s="236"/>
      <c r="H1" s="236"/>
      <c r="I1" s="236"/>
      <c r="J1" s="236"/>
      <c r="K1" s="236"/>
      <c r="L1" s="236"/>
      <c r="M1" s="236"/>
      <c r="N1" s="236"/>
      <c r="O1" s="236"/>
      <c r="P1" s="2"/>
      <c r="Q1" s="259">
        <v>2011</v>
      </c>
      <c r="R1" s="259"/>
      <c r="S1" s="259"/>
      <c r="T1" s="259"/>
      <c r="U1" s="259"/>
      <c r="V1" s="259"/>
      <c r="W1" s="259"/>
      <c r="X1" s="259"/>
      <c r="Y1" s="259"/>
      <c r="Z1" s="259"/>
      <c r="AB1" s="236">
        <v>2012</v>
      </c>
      <c r="AC1" s="236"/>
      <c r="AD1" s="236"/>
      <c r="AE1" s="236"/>
      <c r="AF1" s="236"/>
      <c r="AG1" s="236"/>
      <c r="AH1" s="236"/>
      <c r="AI1" s="236"/>
      <c r="AJ1" s="236"/>
      <c r="AK1" s="236"/>
      <c r="AL1" s="252" t="s">
        <v>135</v>
      </c>
      <c r="AM1" s="127"/>
      <c r="AN1" s="236" t="s">
        <v>85</v>
      </c>
      <c r="AO1" s="236"/>
      <c r="AP1" s="236"/>
      <c r="AQ1" s="236"/>
      <c r="AR1" s="236"/>
      <c r="AS1" s="236"/>
      <c r="AT1" s="236"/>
      <c r="AU1" s="236"/>
      <c r="AV1" s="236"/>
      <c r="AW1" s="236"/>
      <c r="AX1" s="236"/>
    </row>
    <row r="2" spans="1:50" ht="16" thickBot="1">
      <c r="E2" s="185"/>
      <c r="F2" s="256" t="s">
        <v>76</v>
      </c>
      <c r="G2" s="256"/>
      <c r="H2" s="256"/>
      <c r="I2" s="256"/>
      <c r="J2" s="256"/>
      <c r="K2" s="256"/>
      <c r="L2" s="256"/>
      <c r="M2" s="256"/>
      <c r="N2" s="256"/>
      <c r="O2" s="256"/>
      <c r="P2" s="66"/>
      <c r="Q2" s="256" t="s">
        <v>76</v>
      </c>
      <c r="R2" s="256"/>
      <c r="S2" s="256"/>
      <c r="T2" s="256"/>
      <c r="U2" s="256"/>
      <c r="V2" s="256"/>
      <c r="W2" s="256"/>
      <c r="X2" s="256"/>
      <c r="Y2" s="256"/>
      <c r="Z2" s="256"/>
      <c r="AA2" s="82"/>
      <c r="AB2" s="256" t="s">
        <v>76</v>
      </c>
      <c r="AC2" s="256"/>
      <c r="AD2" s="256"/>
      <c r="AE2" s="256"/>
      <c r="AF2" s="256"/>
      <c r="AG2" s="256"/>
      <c r="AH2" s="256"/>
      <c r="AI2" s="256"/>
      <c r="AJ2" s="256"/>
      <c r="AK2" s="256"/>
      <c r="AL2" s="253"/>
      <c r="AM2" s="80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</row>
    <row r="3" spans="1:50" ht="16" thickBot="1">
      <c r="A3" t="s">
        <v>194</v>
      </c>
      <c r="B3" t="s">
        <v>193</v>
      </c>
      <c r="D3" s="6" t="s">
        <v>2</v>
      </c>
      <c r="E3" s="113" t="s">
        <v>3</v>
      </c>
      <c r="F3" s="114" t="s">
        <v>75</v>
      </c>
      <c r="G3" s="114" t="s">
        <v>77</v>
      </c>
      <c r="H3" s="114" t="s">
        <v>78</v>
      </c>
      <c r="I3" s="114" t="s">
        <v>79</v>
      </c>
      <c r="J3" s="114" t="s">
        <v>80</v>
      </c>
      <c r="K3" s="114" t="s">
        <v>81</v>
      </c>
      <c r="L3" s="114" t="s">
        <v>202</v>
      </c>
      <c r="M3" s="114" t="s">
        <v>203</v>
      </c>
      <c r="N3" s="114" t="s">
        <v>82</v>
      </c>
      <c r="O3" s="114" t="s">
        <v>83</v>
      </c>
      <c r="P3" s="117" t="s">
        <v>3</v>
      </c>
      <c r="Q3" s="114" t="s">
        <v>75</v>
      </c>
      <c r="R3" s="114" t="s">
        <v>77</v>
      </c>
      <c r="S3" s="114" t="s">
        <v>78</v>
      </c>
      <c r="T3" s="114" t="s">
        <v>79</v>
      </c>
      <c r="U3" s="114" t="s">
        <v>80</v>
      </c>
      <c r="V3" s="114" t="s">
        <v>81</v>
      </c>
      <c r="W3" s="114" t="s">
        <v>202</v>
      </c>
      <c r="X3" s="114" t="s">
        <v>203</v>
      </c>
      <c r="Y3" s="114" t="s">
        <v>82</v>
      </c>
      <c r="Z3" s="114" t="s">
        <v>83</v>
      </c>
      <c r="AA3" s="113" t="s">
        <v>3</v>
      </c>
      <c r="AB3" s="114" t="s">
        <v>75</v>
      </c>
      <c r="AC3" s="114" t="s">
        <v>77</v>
      </c>
      <c r="AD3" s="114" t="s">
        <v>78</v>
      </c>
      <c r="AE3" s="114" t="s">
        <v>79</v>
      </c>
      <c r="AF3" s="114" t="s">
        <v>80</v>
      </c>
      <c r="AG3" s="114" t="s">
        <v>81</v>
      </c>
      <c r="AH3" s="114" t="s">
        <v>202</v>
      </c>
      <c r="AI3" s="114" t="s">
        <v>203</v>
      </c>
      <c r="AJ3" s="114" t="s">
        <v>82</v>
      </c>
      <c r="AK3" s="114" t="s">
        <v>83</v>
      </c>
      <c r="AL3" s="253"/>
      <c r="AM3" s="149" t="s">
        <v>3</v>
      </c>
      <c r="AN3" s="79" t="s">
        <v>75</v>
      </c>
      <c r="AO3" s="79" t="s">
        <v>77</v>
      </c>
      <c r="AP3" s="79" t="s">
        <v>78</v>
      </c>
      <c r="AQ3" s="79" t="s">
        <v>79</v>
      </c>
      <c r="AR3" s="79" t="s">
        <v>80</v>
      </c>
      <c r="AS3" s="79" t="s">
        <v>81</v>
      </c>
      <c r="AT3" s="208" t="s">
        <v>202</v>
      </c>
      <c r="AU3" s="208" t="s">
        <v>203</v>
      </c>
      <c r="AV3" s="208" t="s">
        <v>204</v>
      </c>
      <c r="AW3" s="79" t="s">
        <v>82</v>
      </c>
      <c r="AX3" s="114" t="s">
        <v>83</v>
      </c>
    </row>
    <row r="4" spans="1:50" ht="17" customHeight="1" thickBot="1">
      <c r="A4" s="25" t="str">
        <f>IF('PI - PPG'!A3&lt;&gt;"",'PI - PPG'!A3,"")</f>
        <v/>
      </c>
      <c r="B4" s="25" t="str">
        <f>IF('PI - PPG'!B3&lt;&gt;"",'PI - PPG'!B3,"")</f>
        <v>IES/UF</v>
      </c>
      <c r="C4" s="85">
        <v>1</v>
      </c>
      <c r="D4" s="25" t="str">
        <f>IF('PI - PPG'!D3&lt;&gt;"",'PI - PPG'!D3,"")</f>
        <v>DOCENTE A</v>
      </c>
      <c r="E4" s="151" t="str">
        <f>IF('PI - PPG'!E3&lt;&gt;"",'PI - PPG'!E3," ")</f>
        <v>P</v>
      </c>
      <c r="F4" s="95">
        <v>0</v>
      </c>
      <c r="G4" s="95">
        <v>0</v>
      </c>
      <c r="H4" s="95">
        <v>0</v>
      </c>
      <c r="I4" s="95">
        <v>0</v>
      </c>
      <c r="J4" s="95">
        <v>0</v>
      </c>
      <c r="K4" s="95">
        <v>0</v>
      </c>
      <c r="L4" s="95">
        <v>0</v>
      </c>
      <c r="M4" s="95">
        <v>0</v>
      </c>
      <c r="N4" s="95">
        <v>0</v>
      </c>
      <c r="O4" s="95">
        <v>0</v>
      </c>
      <c r="P4" s="151" t="str">
        <f>IF('PI - PPG'!U3&lt;&gt;"",'PI - PPG'!U3," ")</f>
        <v>P</v>
      </c>
      <c r="Q4" s="95">
        <v>0</v>
      </c>
      <c r="R4" s="95">
        <v>0</v>
      </c>
      <c r="S4" s="95">
        <v>0</v>
      </c>
      <c r="T4" s="95">
        <v>0</v>
      </c>
      <c r="U4" s="95">
        <v>0</v>
      </c>
      <c r="V4" s="95">
        <v>0</v>
      </c>
      <c r="W4" s="95">
        <v>0</v>
      </c>
      <c r="X4" s="95">
        <v>0</v>
      </c>
      <c r="Y4" s="95">
        <v>0</v>
      </c>
      <c r="Z4" s="95">
        <v>0</v>
      </c>
      <c r="AA4" s="151" t="str">
        <f>IF('PI - PPG'!AK3&lt;&gt;"",'PI - PPG'!AK3," ")</f>
        <v>P</v>
      </c>
      <c r="AB4" s="95">
        <v>0</v>
      </c>
      <c r="AC4" s="95">
        <v>0</v>
      </c>
      <c r="AD4" s="95">
        <v>0</v>
      </c>
      <c r="AE4" s="95">
        <v>0</v>
      </c>
      <c r="AF4" s="95">
        <v>0</v>
      </c>
      <c r="AG4" s="95">
        <v>0</v>
      </c>
      <c r="AH4" s="95">
        <v>0</v>
      </c>
      <c r="AI4" s="95">
        <v>0</v>
      </c>
      <c r="AJ4" s="95">
        <v>0</v>
      </c>
      <c r="AK4" s="95">
        <v>0</v>
      </c>
      <c r="AL4" s="253"/>
      <c r="AM4" s="152">
        <f>'PI - PPG'!BB3</f>
        <v>3</v>
      </c>
      <c r="AN4" s="26">
        <f>IF(AM4&gt;0,SUM(F4,Q4,AB4)/COUNTA(F4,Q4,AB4),"")</f>
        <v>0</v>
      </c>
      <c r="AO4" s="26">
        <f>IF(AM4&gt;0,SUM(G4,R4,AC4)/COUNTA(G4,R4,AC4),"")</f>
        <v>0</v>
      </c>
      <c r="AP4" s="26">
        <f>IF(AM4&gt;0,SUM(H4,S4,AD4)/COUNTA(H4,S4,AD4),"")</f>
        <v>0</v>
      </c>
      <c r="AQ4" s="26">
        <f>IF(AM4&gt;0,SUM(I4,T4,AE4)/COUNTA(I4,T4,AE4),"")</f>
        <v>0</v>
      </c>
      <c r="AR4" s="26">
        <f>IF(AM4&gt;0,SUM(J4,U4,AF4)/COUNTA(J4,U4,AF4),"")</f>
        <v>0</v>
      </c>
      <c r="AS4" s="26">
        <f>IF(AM4&gt;0,SUM(K4,V4,AG4)/COUNTA(K4,V4,AG4),"")</f>
        <v>0</v>
      </c>
      <c r="AT4" s="26">
        <f>IF(AM4&gt;0,SUM(L4,W4,AH4)/COUNTA(L4,W4,AH4),"")</f>
        <v>0</v>
      </c>
      <c r="AU4" s="26">
        <f>IF(AM4&gt;0,SUM(M4,X4,AI4)/COUNTA(M4,X4,AI4),"")</f>
        <v>0</v>
      </c>
      <c r="AV4" s="26">
        <f>SUM(AT4:AU4)</f>
        <v>0</v>
      </c>
      <c r="AW4" s="26">
        <f>IF(AM4&gt;0,SUM(N4,Y4,AJ4)/COUNTA(N4,Y4,AJ4),"")</f>
        <v>0</v>
      </c>
      <c r="AX4" s="26">
        <f>IF(AM4&gt;0,SUM(O4,Z4,AK4)/COUNTA(O4,Z4,AK4),"")</f>
        <v>0</v>
      </c>
    </row>
    <row r="5" spans="1:50" ht="16" thickBot="1">
      <c r="A5" s="25" t="str">
        <f>IF('PI - PPG'!A4&lt;&gt;"",'PI - PPG'!A4,"")</f>
        <v/>
      </c>
      <c r="B5" s="25" t="str">
        <f>IF('PI - PPG'!B4&lt;&gt;"",'PI - PPG'!B4,"")</f>
        <v/>
      </c>
      <c r="C5" s="85">
        <v>2</v>
      </c>
      <c r="D5" s="25" t="str">
        <f>IF('PI - PPG'!D4&lt;&gt;"",'PI - PPG'!D4,"")</f>
        <v/>
      </c>
      <c r="E5" s="151" t="str">
        <f>IF('PI - PPG'!E4&lt;&gt;"",'PI - PPG'!E4," ")</f>
        <v xml:space="preserve"> 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95">
        <v>0</v>
      </c>
      <c r="N5" s="28">
        <v>0</v>
      </c>
      <c r="O5" s="28">
        <v>0</v>
      </c>
      <c r="P5" s="151" t="str">
        <f>IF('PI - PPG'!U4&lt;&gt;"",'PI - PPG'!U4," ")</f>
        <v xml:space="preserve"> 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95">
        <v>0</v>
      </c>
      <c r="Y5" s="28">
        <v>0</v>
      </c>
      <c r="Z5" s="28">
        <v>0</v>
      </c>
      <c r="AA5" s="151" t="str">
        <f>IF('PI - PPG'!AK4&lt;&gt;"",'PI - PPG'!AK4," ")</f>
        <v xml:space="preserve"> 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G5" s="28">
        <v>0</v>
      </c>
      <c r="AH5" s="28">
        <v>0</v>
      </c>
      <c r="AI5" s="95">
        <v>0</v>
      </c>
      <c r="AJ5" s="28">
        <v>0</v>
      </c>
      <c r="AK5" s="28">
        <v>0</v>
      </c>
      <c r="AL5" s="253"/>
      <c r="AM5" s="152">
        <f>'PI - PPG'!BB4</f>
        <v>0</v>
      </c>
      <c r="AN5" s="26" t="str">
        <f t="shared" ref="AN5:AN43" si="0">IF(AM5&gt;0,SUM(F5,Q5,AB5)/COUNTA(F5,Q5,AB5),"")</f>
        <v/>
      </c>
      <c r="AO5" s="26" t="str">
        <f t="shared" ref="AO5:AO43" si="1">IF(AM5&gt;0,SUM(G5,R5,AC5)/COUNTA(G5,R5,AC5),"")</f>
        <v/>
      </c>
      <c r="AP5" s="26" t="str">
        <f t="shared" ref="AP5:AP43" si="2">IF(AM5&gt;0,SUM(H5,S5,AD5)/COUNTA(H5,S5,AD5),"")</f>
        <v/>
      </c>
      <c r="AQ5" s="26" t="str">
        <f t="shared" ref="AQ5:AQ43" si="3">IF(AM5&gt;0,SUM(I5,T5,AE5)/COUNTA(I5,T5,AE5),"")</f>
        <v/>
      </c>
      <c r="AR5" s="26" t="str">
        <f t="shared" ref="AR5:AR43" si="4">IF(AM5&gt;0,SUM(J5,U5,AF5)/COUNTA(J5,U5,AF5),"")</f>
        <v/>
      </c>
      <c r="AS5" s="26" t="str">
        <f t="shared" ref="AS5:AS43" si="5">IF(AM5&gt;0,SUM(K5,V5,AG5)/COUNTA(K5,V5,AG5),"")</f>
        <v/>
      </c>
      <c r="AT5" s="26" t="str">
        <f t="shared" ref="AT5:AT43" si="6">IF(AM5&gt;0,SUM(L5,W5,AH5)/COUNTA(L5,W5,AH5),"")</f>
        <v/>
      </c>
      <c r="AU5" s="26" t="str">
        <f t="shared" ref="AU5:AU43" si="7">IF(AM5&gt;0,SUM(M5,X5,AI5)/COUNTA(M5,X5,AI5),"")</f>
        <v/>
      </c>
      <c r="AV5" s="26">
        <f t="shared" ref="AV5:AV43" si="8">SUM(AT5:AU5)</f>
        <v>0</v>
      </c>
      <c r="AW5" s="26" t="str">
        <f t="shared" ref="AW5:AW43" si="9">IF(AM5&gt;0,SUM(N5,Y5,AJ5)/COUNTA(N5,Y5,AJ5),"")</f>
        <v/>
      </c>
      <c r="AX5" s="26" t="str">
        <f t="shared" ref="AX5:AX43" si="10">IF(AM5&gt;0,SUM(O5,Z5,AK5)/COUNTA(O5,Z5,AK5),"")</f>
        <v/>
      </c>
    </row>
    <row r="6" spans="1:50" ht="16" thickBot="1">
      <c r="A6" s="25" t="str">
        <f>IF('PI - PPG'!A5&lt;&gt;"",'PI - PPG'!A5,"")</f>
        <v/>
      </c>
      <c r="B6" s="25" t="str">
        <f>IF('PI - PPG'!B5&lt;&gt;"",'PI - PPG'!B5,"")</f>
        <v/>
      </c>
      <c r="C6" s="85">
        <v>3</v>
      </c>
      <c r="D6" s="25" t="str">
        <f>IF('PI - PPG'!D5&lt;&gt;"",'PI - PPG'!D5,"")</f>
        <v/>
      </c>
      <c r="E6" s="151" t="str">
        <f>IF('PI - PPG'!E5&lt;&gt;"",'PI - PPG'!E5," ")</f>
        <v xml:space="preserve"> </v>
      </c>
      <c r="F6" s="97">
        <v>0</v>
      </c>
      <c r="G6" s="97">
        <v>0</v>
      </c>
      <c r="H6" s="97">
        <v>0</v>
      </c>
      <c r="I6" s="97">
        <v>0</v>
      </c>
      <c r="J6" s="97">
        <v>0</v>
      </c>
      <c r="K6" s="97">
        <v>0</v>
      </c>
      <c r="L6" s="97">
        <v>0</v>
      </c>
      <c r="M6" s="95">
        <v>0</v>
      </c>
      <c r="N6" s="97">
        <v>0</v>
      </c>
      <c r="O6" s="97">
        <v>0</v>
      </c>
      <c r="P6" s="151" t="str">
        <f>IF('PI - PPG'!U5&lt;&gt;"",'PI - PPG'!U5," ")</f>
        <v xml:space="preserve"> </v>
      </c>
      <c r="Q6" s="97">
        <v>0</v>
      </c>
      <c r="R6" s="97">
        <v>0</v>
      </c>
      <c r="S6" s="97">
        <v>0</v>
      </c>
      <c r="T6" s="97">
        <v>0</v>
      </c>
      <c r="U6" s="97">
        <v>0</v>
      </c>
      <c r="V6" s="97">
        <v>0</v>
      </c>
      <c r="W6" s="97">
        <v>0</v>
      </c>
      <c r="X6" s="95">
        <v>0</v>
      </c>
      <c r="Y6" s="97">
        <v>0</v>
      </c>
      <c r="Z6" s="97">
        <v>0</v>
      </c>
      <c r="AA6" s="151" t="str">
        <f>IF('PI - PPG'!AK5&lt;&gt;"",'PI - PPG'!AK5," ")</f>
        <v xml:space="preserve"> </v>
      </c>
      <c r="AB6" s="97">
        <v>0</v>
      </c>
      <c r="AC6" s="97">
        <v>0</v>
      </c>
      <c r="AD6" s="97">
        <v>0</v>
      </c>
      <c r="AE6" s="97">
        <v>0</v>
      </c>
      <c r="AF6" s="97">
        <v>0</v>
      </c>
      <c r="AG6" s="97">
        <v>0</v>
      </c>
      <c r="AH6" s="97">
        <v>0</v>
      </c>
      <c r="AI6" s="95">
        <v>0</v>
      </c>
      <c r="AJ6" s="97">
        <v>0</v>
      </c>
      <c r="AK6" s="97">
        <v>0</v>
      </c>
      <c r="AL6" s="253"/>
      <c r="AM6" s="152">
        <f>'PI - PPG'!BB5</f>
        <v>0</v>
      </c>
      <c r="AN6" s="26" t="str">
        <f t="shared" si="0"/>
        <v/>
      </c>
      <c r="AO6" s="26" t="str">
        <f t="shared" si="1"/>
        <v/>
      </c>
      <c r="AP6" s="26" t="str">
        <f t="shared" si="2"/>
        <v/>
      </c>
      <c r="AQ6" s="26" t="str">
        <f t="shared" si="3"/>
        <v/>
      </c>
      <c r="AR6" s="26" t="str">
        <f t="shared" si="4"/>
        <v/>
      </c>
      <c r="AS6" s="26" t="str">
        <f t="shared" si="5"/>
        <v/>
      </c>
      <c r="AT6" s="26" t="str">
        <f t="shared" si="6"/>
        <v/>
      </c>
      <c r="AU6" s="26" t="str">
        <f t="shared" si="7"/>
        <v/>
      </c>
      <c r="AV6" s="26">
        <f t="shared" si="8"/>
        <v>0</v>
      </c>
      <c r="AW6" s="26" t="str">
        <f t="shared" si="9"/>
        <v/>
      </c>
      <c r="AX6" s="26" t="str">
        <f t="shared" si="10"/>
        <v/>
      </c>
    </row>
    <row r="7" spans="1:50" ht="16" thickBot="1">
      <c r="A7" s="25" t="str">
        <f>IF('PI - PPG'!A6&lt;&gt;"",'PI - PPG'!A6,"")</f>
        <v/>
      </c>
      <c r="B7" s="25" t="str">
        <f>IF('PI - PPG'!B6&lt;&gt;"",'PI - PPG'!B6,"")</f>
        <v/>
      </c>
      <c r="C7" s="85">
        <v>4</v>
      </c>
      <c r="D7" s="25" t="str">
        <f>IF('PI - PPG'!D6&lt;&gt;"",'PI - PPG'!D6,"")</f>
        <v/>
      </c>
      <c r="E7" s="151" t="str">
        <f>IF('PI - PPG'!E6&lt;&gt;"",'PI - PPG'!E6," ")</f>
        <v xml:space="preserve"> 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95">
        <v>0</v>
      </c>
      <c r="N7" s="28">
        <v>0</v>
      </c>
      <c r="O7" s="28">
        <v>0</v>
      </c>
      <c r="P7" s="151" t="str">
        <f>IF('PI - PPG'!U6&lt;&gt;"",'PI - PPG'!U6," ")</f>
        <v xml:space="preserve"> 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95">
        <v>0</v>
      </c>
      <c r="Y7" s="28">
        <v>0</v>
      </c>
      <c r="Z7" s="28">
        <v>0</v>
      </c>
      <c r="AA7" s="151" t="str">
        <f>IF('PI - PPG'!AK6&lt;&gt;"",'PI - PPG'!AK6," ")</f>
        <v xml:space="preserve"> 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G7" s="28">
        <v>0</v>
      </c>
      <c r="AH7" s="28">
        <v>0</v>
      </c>
      <c r="AI7" s="95">
        <v>0</v>
      </c>
      <c r="AJ7" s="28">
        <v>0</v>
      </c>
      <c r="AK7" s="28">
        <v>0</v>
      </c>
      <c r="AL7" s="253"/>
      <c r="AM7" s="152">
        <f>'PI - PPG'!BB6</f>
        <v>0</v>
      </c>
      <c r="AN7" s="26" t="str">
        <f t="shared" si="0"/>
        <v/>
      </c>
      <c r="AO7" s="26" t="str">
        <f t="shared" si="1"/>
        <v/>
      </c>
      <c r="AP7" s="26" t="str">
        <f t="shared" si="2"/>
        <v/>
      </c>
      <c r="AQ7" s="26" t="str">
        <f t="shared" si="3"/>
        <v/>
      </c>
      <c r="AR7" s="26" t="str">
        <f t="shared" si="4"/>
        <v/>
      </c>
      <c r="AS7" s="26" t="str">
        <f t="shared" si="5"/>
        <v/>
      </c>
      <c r="AT7" s="26" t="str">
        <f t="shared" si="6"/>
        <v/>
      </c>
      <c r="AU7" s="26" t="str">
        <f t="shared" si="7"/>
        <v/>
      </c>
      <c r="AV7" s="26">
        <f t="shared" si="8"/>
        <v>0</v>
      </c>
      <c r="AW7" s="26" t="str">
        <f t="shared" si="9"/>
        <v/>
      </c>
      <c r="AX7" s="26" t="str">
        <f t="shared" si="10"/>
        <v/>
      </c>
    </row>
    <row r="8" spans="1:50" ht="16" thickBot="1">
      <c r="A8" s="25" t="str">
        <f>IF('PI - PPG'!A7&lt;&gt;"",'PI - PPG'!A7,"")</f>
        <v/>
      </c>
      <c r="B8" s="25" t="str">
        <f>IF('PI - PPG'!B7&lt;&gt;"",'PI - PPG'!B7,"")</f>
        <v/>
      </c>
      <c r="C8" s="85">
        <v>5</v>
      </c>
      <c r="D8" s="25" t="str">
        <f>IF('PI - PPG'!D7&lt;&gt;"",'PI - PPG'!D7,"")</f>
        <v/>
      </c>
      <c r="E8" s="151" t="str">
        <f>IF('PI - PPG'!E7&lt;&gt;"",'PI - PPG'!E7," ")</f>
        <v xml:space="preserve"> 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95">
        <v>0</v>
      </c>
      <c r="N8" s="28">
        <v>0</v>
      </c>
      <c r="O8" s="28">
        <v>0</v>
      </c>
      <c r="P8" s="151" t="str">
        <f>IF('PI - PPG'!U7&lt;&gt;"",'PI - PPG'!U7," ")</f>
        <v xml:space="preserve"> 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95">
        <v>0</v>
      </c>
      <c r="Y8" s="28">
        <v>0</v>
      </c>
      <c r="Z8" s="28">
        <v>0</v>
      </c>
      <c r="AA8" s="151" t="str">
        <f>IF('PI - PPG'!AK7&lt;&gt;"",'PI - PPG'!AK7," ")</f>
        <v xml:space="preserve"> 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G8" s="28">
        <v>0</v>
      </c>
      <c r="AH8" s="28">
        <v>0</v>
      </c>
      <c r="AI8" s="95">
        <v>0</v>
      </c>
      <c r="AJ8" s="28">
        <v>0</v>
      </c>
      <c r="AK8" s="28">
        <v>0</v>
      </c>
      <c r="AL8" s="253"/>
      <c r="AM8" s="152">
        <f>'PI - PPG'!BB7</f>
        <v>0</v>
      </c>
      <c r="AN8" s="26" t="str">
        <f t="shared" si="0"/>
        <v/>
      </c>
      <c r="AO8" s="26" t="str">
        <f t="shared" si="1"/>
        <v/>
      </c>
      <c r="AP8" s="26" t="str">
        <f t="shared" si="2"/>
        <v/>
      </c>
      <c r="AQ8" s="26" t="str">
        <f t="shared" si="3"/>
        <v/>
      </c>
      <c r="AR8" s="26" t="str">
        <f t="shared" si="4"/>
        <v/>
      </c>
      <c r="AS8" s="26" t="str">
        <f t="shared" si="5"/>
        <v/>
      </c>
      <c r="AT8" s="26" t="str">
        <f t="shared" si="6"/>
        <v/>
      </c>
      <c r="AU8" s="26" t="str">
        <f t="shared" si="7"/>
        <v/>
      </c>
      <c r="AV8" s="26">
        <f t="shared" si="8"/>
        <v>0</v>
      </c>
      <c r="AW8" s="26" t="str">
        <f t="shared" si="9"/>
        <v/>
      </c>
      <c r="AX8" s="26" t="str">
        <f t="shared" si="10"/>
        <v/>
      </c>
    </row>
    <row r="9" spans="1:50" ht="16" thickBot="1">
      <c r="A9" s="25" t="str">
        <f>IF('PI - PPG'!A8&lt;&gt;"",'PI - PPG'!A8,"")</f>
        <v/>
      </c>
      <c r="B9" s="25" t="str">
        <f>IF('PI - PPG'!B8&lt;&gt;"",'PI - PPG'!B8,"")</f>
        <v/>
      </c>
      <c r="C9" s="85">
        <v>6</v>
      </c>
      <c r="D9" s="25" t="str">
        <f>IF('PI - PPG'!D8&lt;&gt;"",'PI - PPG'!D8,"")</f>
        <v/>
      </c>
      <c r="E9" s="151" t="str">
        <f>IF('PI - PPG'!E8&lt;&gt;"",'PI - PPG'!E8," ")</f>
        <v xml:space="preserve"> 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95">
        <v>0</v>
      </c>
      <c r="N9" s="28">
        <v>0</v>
      </c>
      <c r="O9" s="28">
        <v>0</v>
      </c>
      <c r="P9" s="151" t="str">
        <f>IF('PI - PPG'!U8&lt;&gt;"",'PI - PPG'!U8," ")</f>
        <v xml:space="preserve"> 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95">
        <v>0</v>
      </c>
      <c r="Y9" s="28">
        <v>0</v>
      </c>
      <c r="Z9" s="28">
        <v>0</v>
      </c>
      <c r="AA9" s="151" t="str">
        <f>IF('PI - PPG'!AK8&lt;&gt;"",'PI - PPG'!AK8," ")</f>
        <v xml:space="preserve"> 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G9" s="28">
        <v>0</v>
      </c>
      <c r="AH9" s="28">
        <v>0</v>
      </c>
      <c r="AI9" s="95">
        <v>0</v>
      </c>
      <c r="AJ9" s="28">
        <v>0</v>
      </c>
      <c r="AK9" s="28">
        <v>0</v>
      </c>
      <c r="AL9" s="253"/>
      <c r="AM9" s="152">
        <f>'PI - PPG'!BB8</f>
        <v>0</v>
      </c>
      <c r="AN9" s="26" t="str">
        <f t="shared" si="0"/>
        <v/>
      </c>
      <c r="AO9" s="26" t="str">
        <f t="shared" si="1"/>
        <v/>
      </c>
      <c r="AP9" s="26" t="str">
        <f t="shared" si="2"/>
        <v/>
      </c>
      <c r="AQ9" s="26" t="str">
        <f t="shared" si="3"/>
        <v/>
      </c>
      <c r="AR9" s="26" t="str">
        <f t="shared" si="4"/>
        <v/>
      </c>
      <c r="AS9" s="26" t="str">
        <f t="shared" si="5"/>
        <v/>
      </c>
      <c r="AT9" s="26" t="str">
        <f t="shared" si="6"/>
        <v/>
      </c>
      <c r="AU9" s="26" t="str">
        <f t="shared" si="7"/>
        <v/>
      </c>
      <c r="AV9" s="26">
        <f t="shared" si="8"/>
        <v>0</v>
      </c>
      <c r="AW9" s="26" t="str">
        <f t="shared" si="9"/>
        <v/>
      </c>
      <c r="AX9" s="26" t="str">
        <f t="shared" si="10"/>
        <v/>
      </c>
    </row>
    <row r="10" spans="1:50" ht="16" thickBot="1">
      <c r="A10" s="25" t="str">
        <f>IF('PI - PPG'!A9&lt;&gt;"",'PI - PPG'!A9,"")</f>
        <v/>
      </c>
      <c r="B10" s="25" t="str">
        <f>IF('PI - PPG'!B9&lt;&gt;"",'PI - PPG'!B9,"")</f>
        <v/>
      </c>
      <c r="C10" s="85">
        <v>7</v>
      </c>
      <c r="D10" s="25" t="str">
        <f>IF('PI - PPG'!D9&lt;&gt;"",'PI - PPG'!D9,"")</f>
        <v/>
      </c>
      <c r="E10" s="151" t="str">
        <f>IF('PI - PPG'!E9&lt;&gt;"",'PI - PPG'!E9," ")</f>
        <v xml:space="preserve"> 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95">
        <v>0</v>
      </c>
      <c r="N10" s="28">
        <v>0</v>
      </c>
      <c r="O10" s="28">
        <v>0</v>
      </c>
      <c r="P10" s="151" t="str">
        <f>IF('PI - PPG'!U9&lt;&gt;"",'PI - PPG'!U9," ")</f>
        <v xml:space="preserve"> 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95">
        <v>0</v>
      </c>
      <c r="Y10" s="28">
        <v>0</v>
      </c>
      <c r="Z10" s="28">
        <v>0</v>
      </c>
      <c r="AA10" s="151" t="str">
        <f>IF('PI - PPG'!AK9&lt;&gt;"",'PI - PPG'!AK9," ")</f>
        <v xml:space="preserve"> 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0</v>
      </c>
      <c r="AH10" s="28">
        <v>0</v>
      </c>
      <c r="AI10" s="95">
        <v>0</v>
      </c>
      <c r="AJ10" s="28">
        <v>0</v>
      </c>
      <c r="AK10" s="28">
        <v>0</v>
      </c>
      <c r="AL10" s="253"/>
      <c r="AM10" s="152">
        <f>'PI - PPG'!BB9</f>
        <v>0</v>
      </c>
      <c r="AN10" s="26" t="str">
        <f t="shared" si="0"/>
        <v/>
      </c>
      <c r="AO10" s="26" t="str">
        <f t="shared" si="1"/>
        <v/>
      </c>
      <c r="AP10" s="26" t="str">
        <f t="shared" si="2"/>
        <v/>
      </c>
      <c r="AQ10" s="26" t="str">
        <f t="shared" si="3"/>
        <v/>
      </c>
      <c r="AR10" s="26" t="str">
        <f t="shared" si="4"/>
        <v/>
      </c>
      <c r="AS10" s="26" t="str">
        <f t="shared" si="5"/>
        <v/>
      </c>
      <c r="AT10" s="26" t="str">
        <f t="shared" si="6"/>
        <v/>
      </c>
      <c r="AU10" s="26" t="str">
        <f t="shared" si="7"/>
        <v/>
      </c>
      <c r="AV10" s="26">
        <f t="shared" si="8"/>
        <v>0</v>
      </c>
      <c r="AW10" s="26" t="str">
        <f t="shared" si="9"/>
        <v/>
      </c>
      <c r="AX10" s="26" t="str">
        <f t="shared" si="10"/>
        <v/>
      </c>
    </row>
    <row r="11" spans="1:50" ht="16" thickBot="1">
      <c r="A11" s="25" t="str">
        <f>IF('PI - PPG'!A10&lt;&gt;"",'PI - PPG'!A10,"")</f>
        <v/>
      </c>
      <c r="B11" s="25" t="str">
        <f>IF('PI - PPG'!B10&lt;&gt;"",'PI - PPG'!B10,"")</f>
        <v/>
      </c>
      <c r="C11" s="85">
        <v>8</v>
      </c>
      <c r="D11" s="25" t="str">
        <f>IF('PI - PPG'!D10&lt;&gt;"",'PI - PPG'!D10,"")</f>
        <v/>
      </c>
      <c r="E11" s="151" t="str">
        <f>IF('PI - PPG'!E10&lt;&gt;"",'PI - PPG'!E10," ")</f>
        <v xml:space="preserve"> 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95">
        <v>0</v>
      </c>
      <c r="N11" s="28">
        <v>0</v>
      </c>
      <c r="O11" s="28">
        <v>0</v>
      </c>
      <c r="P11" s="151" t="str">
        <f>IF('PI - PPG'!U10&lt;&gt;"",'PI - PPG'!U10," ")</f>
        <v xml:space="preserve"> 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95">
        <v>0</v>
      </c>
      <c r="Y11" s="28">
        <v>0</v>
      </c>
      <c r="Z11" s="28">
        <v>0</v>
      </c>
      <c r="AA11" s="151" t="str">
        <f>IF('PI - PPG'!AK10&lt;&gt;"",'PI - PPG'!AK10," ")</f>
        <v xml:space="preserve"> 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  <c r="AI11" s="95">
        <v>0</v>
      </c>
      <c r="AJ11" s="28">
        <v>0</v>
      </c>
      <c r="AK11" s="28">
        <v>0</v>
      </c>
      <c r="AL11" s="253"/>
      <c r="AM11" s="152">
        <f>'PI - PPG'!BB10</f>
        <v>0</v>
      </c>
      <c r="AN11" s="26" t="str">
        <f t="shared" si="0"/>
        <v/>
      </c>
      <c r="AO11" s="26" t="str">
        <f t="shared" si="1"/>
        <v/>
      </c>
      <c r="AP11" s="26" t="str">
        <f t="shared" si="2"/>
        <v/>
      </c>
      <c r="AQ11" s="26" t="str">
        <f t="shared" si="3"/>
        <v/>
      </c>
      <c r="AR11" s="26" t="str">
        <f t="shared" si="4"/>
        <v/>
      </c>
      <c r="AS11" s="26" t="str">
        <f t="shared" si="5"/>
        <v/>
      </c>
      <c r="AT11" s="26" t="str">
        <f t="shared" si="6"/>
        <v/>
      </c>
      <c r="AU11" s="26" t="str">
        <f t="shared" si="7"/>
        <v/>
      </c>
      <c r="AV11" s="26">
        <f t="shared" si="8"/>
        <v>0</v>
      </c>
      <c r="AW11" s="26" t="str">
        <f t="shared" si="9"/>
        <v/>
      </c>
      <c r="AX11" s="26" t="str">
        <f t="shared" si="10"/>
        <v/>
      </c>
    </row>
    <row r="12" spans="1:50" ht="16" thickBot="1">
      <c r="A12" s="25" t="str">
        <f>IF('PI - PPG'!A11&lt;&gt;"",'PI - PPG'!A11,"")</f>
        <v/>
      </c>
      <c r="B12" s="25" t="str">
        <f>IF('PI - PPG'!B11&lt;&gt;"",'PI - PPG'!B11,"")</f>
        <v/>
      </c>
      <c r="C12" s="85">
        <v>9</v>
      </c>
      <c r="D12" s="25" t="str">
        <f>IF('PI - PPG'!D11&lt;&gt;"",'PI - PPG'!D11,"")</f>
        <v/>
      </c>
      <c r="E12" s="151" t="str">
        <f>IF('PI - PPG'!E11&lt;&gt;"",'PI - PPG'!E11," ")</f>
        <v xml:space="preserve"> 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95">
        <v>0</v>
      </c>
      <c r="N12" s="28">
        <v>0</v>
      </c>
      <c r="O12" s="28">
        <v>0</v>
      </c>
      <c r="P12" s="151" t="str">
        <f>IF('PI - PPG'!U11&lt;&gt;"",'PI - PPG'!U11," ")</f>
        <v xml:space="preserve"> 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95">
        <v>0</v>
      </c>
      <c r="Y12" s="28">
        <v>0</v>
      </c>
      <c r="Z12" s="28">
        <v>0</v>
      </c>
      <c r="AA12" s="151" t="str">
        <f>IF('PI - PPG'!AK11&lt;&gt;"",'PI - PPG'!AK11," ")</f>
        <v xml:space="preserve"> 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95">
        <v>0</v>
      </c>
      <c r="AJ12" s="28">
        <v>0</v>
      </c>
      <c r="AK12" s="28">
        <v>0</v>
      </c>
      <c r="AL12" s="253"/>
      <c r="AM12" s="152">
        <f>'PI - PPG'!BB11</f>
        <v>0</v>
      </c>
      <c r="AN12" s="26" t="str">
        <f t="shared" si="0"/>
        <v/>
      </c>
      <c r="AO12" s="26" t="str">
        <f t="shared" si="1"/>
        <v/>
      </c>
      <c r="AP12" s="26" t="str">
        <f t="shared" si="2"/>
        <v/>
      </c>
      <c r="AQ12" s="26" t="str">
        <f t="shared" si="3"/>
        <v/>
      </c>
      <c r="AR12" s="26" t="str">
        <f t="shared" si="4"/>
        <v/>
      </c>
      <c r="AS12" s="26" t="str">
        <f t="shared" si="5"/>
        <v/>
      </c>
      <c r="AT12" s="26" t="str">
        <f t="shared" si="6"/>
        <v/>
      </c>
      <c r="AU12" s="26" t="str">
        <f t="shared" si="7"/>
        <v/>
      </c>
      <c r="AV12" s="26">
        <f t="shared" si="8"/>
        <v>0</v>
      </c>
      <c r="AW12" s="26" t="str">
        <f t="shared" si="9"/>
        <v/>
      </c>
      <c r="AX12" s="26" t="str">
        <f t="shared" si="10"/>
        <v/>
      </c>
    </row>
    <row r="13" spans="1:50" ht="16" thickBot="1">
      <c r="A13" s="25" t="str">
        <f>IF('PI - PPG'!A12&lt;&gt;"",'PI - PPG'!A12,"")</f>
        <v/>
      </c>
      <c r="B13" s="25" t="str">
        <f>IF('PI - PPG'!B12&lt;&gt;"",'PI - PPG'!B12,"")</f>
        <v/>
      </c>
      <c r="C13" s="85">
        <v>10</v>
      </c>
      <c r="D13" s="25" t="str">
        <f>IF('PI - PPG'!D12&lt;&gt;"",'PI - PPG'!D12,"")</f>
        <v/>
      </c>
      <c r="E13" s="151" t="str">
        <f>IF('PI - PPG'!E12&lt;&gt;"",'PI - PPG'!E12," ")</f>
        <v xml:space="preserve"> 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95">
        <v>0</v>
      </c>
      <c r="N13" s="28">
        <v>0</v>
      </c>
      <c r="O13" s="28">
        <v>0</v>
      </c>
      <c r="P13" s="151" t="str">
        <f>IF('PI - PPG'!U12&lt;&gt;"",'PI - PPG'!U12," ")</f>
        <v xml:space="preserve"> 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95">
        <v>0</v>
      </c>
      <c r="Y13" s="28">
        <v>0</v>
      </c>
      <c r="Z13" s="28">
        <v>0</v>
      </c>
      <c r="AA13" s="151" t="str">
        <f>IF('PI - PPG'!AK12&lt;&gt;"",'PI - PPG'!AK12," ")</f>
        <v xml:space="preserve"> 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95">
        <v>0</v>
      </c>
      <c r="AJ13" s="28">
        <v>0</v>
      </c>
      <c r="AK13" s="28">
        <v>0</v>
      </c>
      <c r="AL13" s="253"/>
      <c r="AM13" s="152">
        <f>'PI - PPG'!BB12</f>
        <v>0</v>
      </c>
      <c r="AN13" s="26" t="str">
        <f t="shared" si="0"/>
        <v/>
      </c>
      <c r="AO13" s="26" t="str">
        <f t="shared" si="1"/>
        <v/>
      </c>
      <c r="AP13" s="26" t="str">
        <f t="shared" si="2"/>
        <v/>
      </c>
      <c r="AQ13" s="26" t="str">
        <f t="shared" si="3"/>
        <v/>
      </c>
      <c r="AR13" s="26" t="str">
        <f t="shared" si="4"/>
        <v/>
      </c>
      <c r="AS13" s="26" t="str">
        <f t="shared" si="5"/>
        <v/>
      </c>
      <c r="AT13" s="26" t="str">
        <f t="shared" si="6"/>
        <v/>
      </c>
      <c r="AU13" s="26" t="str">
        <f t="shared" si="7"/>
        <v/>
      </c>
      <c r="AV13" s="26">
        <f t="shared" si="8"/>
        <v>0</v>
      </c>
      <c r="AW13" s="26" t="str">
        <f t="shared" si="9"/>
        <v/>
      </c>
      <c r="AX13" s="26" t="str">
        <f t="shared" si="10"/>
        <v/>
      </c>
    </row>
    <row r="14" spans="1:50" ht="16" thickBot="1">
      <c r="A14" s="25" t="str">
        <f>IF('PI - PPG'!A13&lt;&gt;"",'PI - PPG'!A13,"")</f>
        <v/>
      </c>
      <c r="B14" s="25" t="str">
        <f>IF('PI - PPG'!B13&lt;&gt;"",'PI - PPG'!B13,"")</f>
        <v/>
      </c>
      <c r="C14" s="85">
        <v>11</v>
      </c>
      <c r="D14" s="25" t="str">
        <f>IF('PI - PPG'!D13&lt;&gt;"",'PI - PPG'!D13,"")</f>
        <v/>
      </c>
      <c r="E14" s="151" t="str">
        <f>IF('PI - PPG'!E13&lt;&gt;"",'PI - PPG'!E13," ")</f>
        <v xml:space="preserve"> 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95">
        <v>0</v>
      </c>
      <c r="N14" s="28">
        <v>0</v>
      </c>
      <c r="O14" s="28">
        <v>0</v>
      </c>
      <c r="P14" s="151" t="str">
        <f>IF('PI - PPG'!U13&lt;&gt;"",'PI - PPG'!U13," ")</f>
        <v xml:space="preserve"> 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95">
        <v>0</v>
      </c>
      <c r="Y14" s="28">
        <v>0</v>
      </c>
      <c r="Z14" s="28">
        <v>0</v>
      </c>
      <c r="AA14" s="151" t="str">
        <f>IF('PI - PPG'!AK13&lt;&gt;"",'PI - PPG'!AK13," ")</f>
        <v xml:space="preserve"> 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95">
        <v>0</v>
      </c>
      <c r="AJ14" s="28">
        <v>0</v>
      </c>
      <c r="AK14" s="28">
        <v>0</v>
      </c>
      <c r="AL14" s="253"/>
      <c r="AM14" s="152">
        <f>'PI - PPG'!BB13</f>
        <v>0</v>
      </c>
      <c r="AN14" s="26" t="str">
        <f t="shared" si="0"/>
        <v/>
      </c>
      <c r="AO14" s="26" t="str">
        <f t="shared" si="1"/>
        <v/>
      </c>
      <c r="AP14" s="26" t="str">
        <f t="shared" si="2"/>
        <v/>
      </c>
      <c r="AQ14" s="26" t="str">
        <f t="shared" si="3"/>
        <v/>
      </c>
      <c r="AR14" s="26" t="str">
        <f t="shared" si="4"/>
        <v/>
      </c>
      <c r="AS14" s="26" t="str">
        <f t="shared" si="5"/>
        <v/>
      </c>
      <c r="AT14" s="26" t="str">
        <f t="shared" si="6"/>
        <v/>
      </c>
      <c r="AU14" s="26" t="str">
        <f t="shared" si="7"/>
        <v/>
      </c>
      <c r="AV14" s="26">
        <f t="shared" si="8"/>
        <v>0</v>
      </c>
      <c r="AW14" s="26" t="str">
        <f t="shared" si="9"/>
        <v/>
      </c>
      <c r="AX14" s="26" t="str">
        <f t="shared" si="10"/>
        <v/>
      </c>
    </row>
    <row r="15" spans="1:50" ht="16" thickBot="1">
      <c r="A15" s="25" t="str">
        <f>IF('PI - PPG'!A14&lt;&gt;"",'PI - PPG'!A14,"")</f>
        <v/>
      </c>
      <c r="B15" s="25" t="str">
        <f>IF('PI - PPG'!B14&lt;&gt;"",'PI - PPG'!B14,"")</f>
        <v/>
      </c>
      <c r="C15" s="85">
        <v>12</v>
      </c>
      <c r="D15" s="25" t="str">
        <f>IF('PI - PPG'!D14&lt;&gt;"",'PI - PPG'!D14,"")</f>
        <v/>
      </c>
      <c r="E15" s="151" t="str">
        <f>IF('PI - PPG'!E14&lt;&gt;"",'PI - PPG'!E14," ")</f>
        <v xml:space="preserve"> 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95">
        <v>0</v>
      </c>
      <c r="N15" s="28">
        <v>0</v>
      </c>
      <c r="O15" s="28">
        <v>0</v>
      </c>
      <c r="P15" s="151" t="str">
        <f>IF('PI - PPG'!U14&lt;&gt;"",'PI - PPG'!U14," ")</f>
        <v xml:space="preserve"> 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95">
        <v>0</v>
      </c>
      <c r="Y15" s="28">
        <v>0</v>
      </c>
      <c r="Z15" s="28">
        <v>0</v>
      </c>
      <c r="AA15" s="151" t="str">
        <f>IF('PI - PPG'!AK14&lt;&gt;"",'PI - PPG'!AK14," ")</f>
        <v xml:space="preserve"> 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95">
        <v>0</v>
      </c>
      <c r="AJ15" s="28">
        <v>0</v>
      </c>
      <c r="AK15" s="28">
        <v>0</v>
      </c>
      <c r="AL15" s="253"/>
      <c r="AM15" s="152">
        <f>'PI - PPG'!BB14</f>
        <v>0</v>
      </c>
      <c r="AN15" s="26" t="str">
        <f t="shared" si="0"/>
        <v/>
      </c>
      <c r="AO15" s="26" t="str">
        <f t="shared" si="1"/>
        <v/>
      </c>
      <c r="AP15" s="26" t="str">
        <f t="shared" si="2"/>
        <v/>
      </c>
      <c r="AQ15" s="26" t="str">
        <f t="shared" si="3"/>
        <v/>
      </c>
      <c r="AR15" s="26" t="str">
        <f t="shared" si="4"/>
        <v/>
      </c>
      <c r="AS15" s="26" t="str">
        <f t="shared" si="5"/>
        <v/>
      </c>
      <c r="AT15" s="26" t="str">
        <f t="shared" si="6"/>
        <v/>
      </c>
      <c r="AU15" s="26" t="str">
        <f t="shared" si="7"/>
        <v/>
      </c>
      <c r="AV15" s="26">
        <f t="shared" si="8"/>
        <v>0</v>
      </c>
      <c r="AW15" s="26" t="str">
        <f t="shared" si="9"/>
        <v/>
      </c>
      <c r="AX15" s="26" t="str">
        <f t="shared" si="10"/>
        <v/>
      </c>
    </row>
    <row r="16" spans="1:50" ht="16" thickBot="1">
      <c r="A16" s="25" t="str">
        <f>IF('PI - PPG'!A15&lt;&gt;"",'PI - PPG'!A15,"")</f>
        <v/>
      </c>
      <c r="B16" s="25" t="str">
        <f>IF('PI - PPG'!B15&lt;&gt;"",'PI - PPG'!B15,"")</f>
        <v/>
      </c>
      <c r="C16" s="85">
        <v>13</v>
      </c>
      <c r="D16" s="25" t="str">
        <f>IF('PI - PPG'!D15&lt;&gt;"",'PI - PPG'!D15,"")</f>
        <v/>
      </c>
      <c r="E16" s="151" t="str">
        <f>IF('PI - PPG'!E15&lt;&gt;"",'PI - PPG'!E15," ")</f>
        <v xml:space="preserve"> 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95">
        <v>0</v>
      </c>
      <c r="N16" s="28">
        <v>0</v>
      </c>
      <c r="O16" s="28">
        <v>0</v>
      </c>
      <c r="P16" s="151" t="str">
        <f>IF('PI - PPG'!U15&lt;&gt;"",'PI - PPG'!U15," ")</f>
        <v xml:space="preserve"> 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95">
        <v>0</v>
      </c>
      <c r="Y16" s="28">
        <v>0</v>
      </c>
      <c r="Z16" s="28">
        <v>0</v>
      </c>
      <c r="AA16" s="151" t="str">
        <f>IF('PI - PPG'!AK15&lt;&gt;"",'PI - PPG'!AK15," ")</f>
        <v xml:space="preserve"> 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95">
        <v>0</v>
      </c>
      <c r="AJ16" s="28">
        <v>0</v>
      </c>
      <c r="AK16" s="28">
        <v>0</v>
      </c>
      <c r="AL16" s="253"/>
      <c r="AM16" s="152">
        <f>'PI - PPG'!BB15</f>
        <v>0</v>
      </c>
      <c r="AN16" s="26" t="str">
        <f t="shared" si="0"/>
        <v/>
      </c>
      <c r="AO16" s="26" t="str">
        <f t="shared" si="1"/>
        <v/>
      </c>
      <c r="AP16" s="26" t="str">
        <f t="shared" si="2"/>
        <v/>
      </c>
      <c r="AQ16" s="26" t="str">
        <f t="shared" si="3"/>
        <v/>
      </c>
      <c r="AR16" s="26" t="str">
        <f t="shared" si="4"/>
        <v/>
      </c>
      <c r="AS16" s="26" t="str">
        <f t="shared" si="5"/>
        <v/>
      </c>
      <c r="AT16" s="26" t="str">
        <f t="shared" si="6"/>
        <v/>
      </c>
      <c r="AU16" s="26" t="str">
        <f t="shared" si="7"/>
        <v/>
      </c>
      <c r="AV16" s="26">
        <f t="shared" si="8"/>
        <v>0</v>
      </c>
      <c r="AW16" s="26" t="str">
        <f t="shared" si="9"/>
        <v/>
      </c>
      <c r="AX16" s="26" t="str">
        <f t="shared" si="10"/>
        <v/>
      </c>
    </row>
    <row r="17" spans="1:50" ht="16" thickBot="1">
      <c r="A17" s="25" t="str">
        <f>IF('PI - PPG'!A16&lt;&gt;"",'PI - PPG'!A16,"")</f>
        <v/>
      </c>
      <c r="B17" s="25" t="str">
        <f>IF('PI - PPG'!B16&lt;&gt;"",'PI - PPG'!B16,"")</f>
        <v/>
      </c>
      <c r="C17" s="85">
        <v>14</v>
      </c>
      <c r="D17" s="25" t="str">
        <f>IF('PI - PPG'!D16&lt;&gt;"",'PI - PPG'!D16,"")</f>
        <v/>
      </c>
      <c r="E17" s="151" t="str">
        <f>IF('PI - PPG'!E16&lt;&gt;"",'PI - PPG'!E16," ")</f>
        <v xml:space="preserve"> 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5">
        <v>0</v>
      </c>
      <c r="N17" s="97">
        <v>0</v>
      </c>
      <c r="O17" s="97">
        <v>0</v>
      </c>
      <c r="P17" s="151" t="str">
        <f>IF('PI - PPG'!U16&lt;&gt;"",'PI - PPG'!U16," ")</f>
        <v xml:space="preserve"> </v>
      </c>
      <c r="Q17" s="97">
        <v>0</v>
      </c>
      <c r="R17" s="97">
        <v>0</v>
      </c>
      <c r="S17" s="97">
        <v>0</v>
      </c>
      <c r="T17" s="97">
        <v>0</v>
      </c>
      <c r="U17" s="97">
        <v>0</v>
      </c>
      <c r="V17" s="97">
        <v>0</v>
      </c>
      <c r="W17" s="97">
        <v>0</v>
      </c>
      <c r="X17" s="95">
        <v>0</v>
      </c>
      <c r="Y17" s="97">
        <v>0</v>
      </c>
      <c r="Z17" s="97">
        <v>0</v>
      </c>
      <c r="AA17" s="151" t="str">
        <f>IF('PI - PPG'!AK16&lt;&gt;"",'PI - PPG'!AK16," ")</f>
        <v xml:space="preserve"> </v>
      </c>
      <c r="AB17" s="97">
        <v>0</v>
      </c>
      <c r="AC17" s="97">
        <v>0</v>
      </c>
      <c r="AD17" s="97">
        <v>0</v>
      </c>
      <c r="AE17" s="97">
        <v>0</v>
      </c>
      <c r="AF17" s="97">
        <v>0</v>
      </c>
      <c r="AG17" s="97">
        <v>0</v>
      </c>
      <c r="AH17" s="97">
        <v>0</v>
      </c>
      <c r="AI17" s="95">
        <v>0</v>
      </c>
      <c r="AJ17" s="97">
        <v>0</v>
      </c>
      <c r="AK17" s="97">
        <v>0</v>
      </c>
      <c r="AL17" s="253"/>
      <c r="AM17" s="152">
        <f>'PI - PPG'!BB16</f>
        <v>0</v>
      </c>
      <c r="AN17" s="26" t="str">
        <f t="shared" si="0"/>
        <v/>
      </c>
      <c r="AO17" s="26" t="str">
        <f t="shared" si="1"/>
        <v/>
      </c>
      <c r="AP17" s="26" t="str">
        <f t="shared" si="2"/>
        <v/>
      </c>
      <c r="AQ17" s="26" t="str">
        <f t="shared" si="3"/>
        <v/>
      </c>
      <c r="AR17" s="26" t="str">
        <f t="shared" si="4"/>
        <v/>
      </c>
      <c r="AS17" s="26" t="str">
        <f t="shared" si="5"/>
        <v/>
      </c>
      <c r="AT17" s="26" t="str">
        <f t="shared" si="6"/>
        <v/>
      </c>
      <c r="AU17" s="26" t="str">
        <f t="shared" si="7"/>
        <v/>
      </c>
      <c r="AV17" s="26">
        <f t="shared" si="8"/>
        <v>0</v>
      </c>
      <c r="AW17" s="26" t="str">
        <f t="shared" si="9"/>
        <v/>
      </c>
      <c r="AX17" s="26" t="str">
        <f t="shared" si="10"/>
        <v/>
      </c>
    </row>
    <row r="18" spans="1:50" ht="16" thickBot="1">
      <c r="A18" s="25" t="str">
        <f>IF('PI - PPG'!A17&lt;&gt;"",'PI - PPG'!A17,"")</f>
        <v/>
      </c>
      <c r="B18" s="25" t="str">
        <f>IF('PI - PPG'!B17&lt;&gt;"",'PI - PPG'!B17,"")</f>
        <v/>
      </c>
      <c r="C18" s="85">
        <v>15</v>
      </c>
      <c r="D18" s="25" t="str">
        <f>IF('PI - PPG'!D17&lt;&gt;"",'PI - PPG'!D17,"")</f>
        <v/>
      </c>
      <c r="E18" s="151" t="str">
        <f>IF('PI - PPG'!E17&lt;&gt;"",'PI - PPG'!E17," ")</f>
        <v xml:space="preserve"> 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5">
        <v>0</v>
      </c>
      <c r="N18" s="97">
        <v>0</v>
      </c>
      <c r="O18" s="97">
        <v>0</v>
      </c>
      <c r="P18" s="151" t="str">
        <f>IF('PI - PPG'!U17&lt;&gt;"",'PI - PPG'!U17," ")</f>
        <v xml:space="preserve"> 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  <c r="W18" s="97">
        <v>0</v>
      </c>
      <c r="X18" s="95">
        <v>0</v>
      </c>
      <c r="Y18" s="97">
        <v>0</v>
      </c>
      <c r="Z18" s="97">
        <v>0</v>
      </c>
      <c r="AA18" s="151" t="str">
        <f>IF('PI - PPG'!AK17&lt;&gt;"",'PI - PPG'!AK17," ")</f>
        <v xml:space="preserve"> </v>
      </c>
      <c r="AB18" s="97">
        <v>0</v>
      </c>
      <c r="AC18" s="97">
        <v>0</v>
      </c>
      <c r="AD18" s="97">
        <v>0</v>
      </c>
      <c r="AE18" s="97">
        <v>0</v>
      </c>
      <c r="AF18" s="97">
        <v>0</v>
      </c>
      <c r="AG18" s="97">
        <v>0</v>
      </c>
      <c r="AH18" s="97">
        <v>0</v>
      </c>
      <c r="AI18" s="95">
        <v>0</v>
      </c>
      <c r="AJ18" s="97">
        <v>0</v>
      </c>
      <c r="AK18" s="97">
        <v>0</v>
      </c>
      <c r="AL18" s="253"/>
      <c r="AM18" s="152">
        <f>'PI - PPG'!BB17</f>
        <v>0</v>
      </c>
      <c r="AN18" s="26" t="str">
        <f t="shared" si="0"/>
        <v/>
      </c>
      <c r="AO18" s="26" t="str">
        <f t="shared" si="1"/>
        <v/>
      </c>
      <c r="AP18" s="26" t="str">
        <f t="shared" si="2"/>
        <v/>
      </c>
      <c r="AQ18" s="26" t="str">
        <f t="shared" si="3"/>
        <v/>
      </c>
      <c r="AR18" s="26" t="str">
        <f t="shared" si="4"/>
        <v/>
      </c>
      <c r="AS18" s="26" t="str">
        <f t="shared" si="5"/>
        <v/>
      </c>
      <c r="AT18" s="26" t="str">
        <f t="shared" si="6"/>
        <v/>
      </c>
      <c r="AU18" s="26" t="str">
        <f t="shared" si="7"/>
        <v/>
      </c>
      <c r="AV18" s="26">
        <f t="shared" si="8"/>
        <v>0</v>
      </c>
      <c r="AW18" s="26" t="str">
        <f t="shared" si="9"/>
        <v/>
      </c>
      <c r="AX18" s="26" t="str">
        <f t="shared" si="10"/>
        <v/>
      </c>
    </row>
    <row r="19" spans="1:50" ht="16" thickBot="1">
      <c r="A19" s="25" t="str">
        <f>IF('PI - PPG'!A18&lt;&gt;"",'PI - PPG'!A18,"")</f>
        <v/>
      </c>
      <c r="B19" s="25" t="str">
        <f>IF('PI - PPG'!B18&lt;&gt;"",'PI - PPG'!B18,"")</f>
        <v/>
      </c>
      <c r="C19" s="85">
        <v>16</v>
      </c>
      <c r="D19" s="25" t="str">
        <f>IF('PI - PPG'!D18&lt;&gt;"",'PI - PPG'!D18,"")</f>
        <v/>
      </c>
      <c r="E19" s="151" t="str">
        <f>IF('PI - PPG'!E18&lt;&gt;"",'PI - PPG'!E18," ")</f>
        <v xml:space="preserve"> 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95">
        <v>0</v>
      </c>
      <c r="N19" s="28">
        <v>0</v>
      </c>
      <c r="O19" s="28">
        <v>0</v>
      </c>
      <c r="P19" s="151" t="str">
        <f>IF('PI - PPG'!U18&lt;&gt;"",'PI - PPG'!U18," ")</f>
        <v xml:space="preserve"> 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95">
        <v>0</v>
      </c>
      <c r="Y19" s="28">
        <v>0</v>
      </c>
      <c r="Z19" s="28">
        <v>0</v>
      </c>
      <c r="AA19" s="151" t="str">
        <f>IF('PI - PPG'!AK18&lt;&gt;"",'PI - PPG'!AK18," ")</f>
        <v xml:space="preserve"> 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95">
        <v>0</v>
      </c>
      <c r="AJ19" s="28">
        <v>0</v>
      </c>
      <c r="AK19" s="28">
        <v>0</v>
      </c>
      <c r="AL19" s="253"/>
      <c r="AM19" s="152">
        <f>'PI - PPG'!BB18</f>
        <v>0</v>
      </c>
      <c r="AN19" s="26" t="str">
        <f t="shared" si="0"/>
        <v/>
      </c>
      <c r="AO19" s="26" t="str">
        <f t="shared" si="1"/>
        <v/>
      </c>
      <c r="AP19" s="26" t="str">
        <f t="shared" si="2"/>
        <v/>
      </c>
      <c r="AQ19" s="26" t="str">
        <f t="shared" si="3"/>
        <v/>
      </c>
      <c r="AR19" s="26" t="str">
        <f t="shared" si="4"/>
        <v/>
      </c>
      <c r="AS19" s="26" t="str">
        <f t="shared" si="5"/>
        <v/>
      </c>
      <c r="AT19" s="26" t="str">
        <f t="shared" si="6"/>
        <v/>
      </c>
      <c r="AU19" s="26" t="str">
        <f t="shared" si="7"/>
        <v/>
      </c>
      <c r="AV19" s="26">
        <f t="shared" si="8"/>
        <v>0</v>
      </c>
      <c r="AW19" s="26" t="str">
        <f t="shared" si="9"/>
        <v/>
      </c>
      <c r="AX19" s="26" t="str">
        <f t="shared" si="10"/>
        <v/>
      </c>
    </row>
    <row r="20" spans="1:50" ht="16" thickBot="1">
      <c r="A20" s="25" t="str">
        <f>IF('PI - PPG'!A19&lt;&gt;"",'PI - PPG'!A19,"")</f>
        <v/>
      </c>
      <c r="B20" s="25" t="str">
        <f>IF('PI - PPG'!B19&lt;&gt;"",'PI - PPG'!B19,"")</f>
        <v/>
      </c>
      <c r="C20" s="85">
        <v>17</v>
      </c>
      <c r="D20" s="25" t="str">
        <f>IF('PI - PPG'!D19&lt;&gt;"",'PI - PPG'!D19,"")</f>
        <v/>
      </c>
      <c r="E20" s="151" t="str">
        <f>IF('PI - PPG'!E19&lt;&gt;"",'PI - PPG'!E19," ")</f>
        <v xml:space="preserve"> 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95">
        <v>0</v>
      </c>
      <c r="N20" s="28">
        <v>0</v>
      </c>
      <c r="O20" s="28">
        <v>0</v>
      </c>
      <c r="P20" s="151" t="str">
        <f>IF('PI - PPG'!U19&lt;&gt;"",'PI - PPG'!U19," ")</f>
        <v xml:space="preserve"> 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95">
        <v>0</v>
      </c>
      <c r="Y20" s="28">
        <v>0</v>
      </c>
      <c r="Z20" s="28">
        <v>0</v>
      </c>
      <c r="AA20" s="151" t="str">
        <f>IF('PI - PPG'!AK19&lt;&gt;"",'PI - PPG'!AK19," ")</f>
        <v xml:space="preserve"> 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95">
        <v>0</v>
      </c>
      <c r="AJ20" s="28">
        <v>0</v>
      </c>
      <c r="AK20" s="28">
        <v>0</v>
      </c>
      <c r="AL20" s="253"/>
      <c r="AM20" s="152">
        <f>'PI - PPG'!BB19</f>
        <v>0</v>
      </c>
      <c r="AN20" s="26" t="str">
        <f t="shared" si="0"/>
        <v/>
      </c>
      <c r="AO20" s="26" t="str">
        <f t="shared" si="1"/>
        <v/>
      </c>
      <c r="AP20" s="26" t="str">
        <f t="shared" si="2"/>
        <v/>
      </c>
      <c r="AQ20" s="26" t="str">
        <f t="shared" si="3"/>
        <v/>
      </c>
      <c r="AR20" s="26" t="str">
        <f t="shared" si="4"/>
        <v/>
      </c>
      <c r="AS20" s="26" t="str">
        <f t="shared" si="5"/>
        <v/>
      </c>
      <c r="AT20" s="26" t="str">
        <f t="shared" si="6"/>
        <v/>
      </c>
      <c r="AU20" s="26" t="str">
        <f t="shared" si="7"/>
        <v/>
      </c>
      <c r="AV20" s="26">
        <f t="shared" si="8"/>
        <v>0</v>
      </c>
      <c r="AW20" s="26" t="str">
        <f t="shared" si="9"/>
        <v/>
      </c>
      <c r="AX20" s="26" t="str">
        <f t="shared" si="10"/>
        <v/>
      </c>
    </row>
    <row r="21" spans="1:50" ht="16" thickBot="1">
      <c r="A21" s="25" t="str">
        <f>IF('PI - PPG'!A20&lt;&gt;"",'PI - PPG'!A20,"")</f>
        <v/>
      </c>
      <c r="B21" s="25" t="str">
        <f>IF('PI - PPG'!B20&lt;&gt;"",'PI - PPG'!B20,"")</f>
        <v/>
      </c>
      <c r="C21" s="85">
        <v>18</v>
      </c>
      <c r="D21" s="25" t="str">
        <f>IF('PI - PPG'!D20&lt;&gt;"",'PI - PPG'!D20,"")</f>
        <v/>
      </c>
      <c r="E21" s="151" t="str">
        <f>IF('PI - PPG'!E20&lt;&gt;"",'PI - PPG'!E20," ")</f>
        <v xml:space="preserve"> 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95">
        <v>0</v>
      </c>
      <c r="N21" s="28">
        <v>0</v>
      </c>
      <c r="O21" s="28">
        <v>0</v>
      </c>
      <c r="P21" s="151" t="str">
        <f>IF('PI - PPG'!U20&lt;&gt;"",'PI - PPG'!U20," ")</f>
        <v xml:space="preserve"> 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95">
        <v>0</v>
      </c>
      <c r="Y21" s="28">
        <v>0</v>
      </c>
      <c r="Z21" s="28">
        <v>0</v>
      </c>
      <c r="AA21" s="151" t="str">
        <f>IF('PI - PPG'!AK20&lt;&gt;"",'PI - PPG'!AK20," ")</f>
        <v xml:space="preserve"> 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95">
        <v>0</v>
      </c>
      <c r="AJ21" s="28">
        <v>0</v>
      </c>
      <c r="AK21" s="28">
        <v>0</v>
      </c>
      <c r="AL21" s="253"/>
      <c r="AM21" s="152">
        <f>'PI - PPG'!BB20</f>
        <v>0</v>
      </c>
      <c r="AN21" s="26" t="str">
        <f t="shared" si="0"/>
        <v/>
      </c>
      <c r="AO21" s="26" t="str">
        <f t="shared" si="1"/>
        <v/>
      </c>
      <c r="AP21" s="26" t="str">
        <f t="shared" si="2"/>
        <v/>
      </c>
      <c r="AQ21" s="26" t="str">
        <f t="shared" si="3"/>
        <v/>
      </c>
      <c r="AR21" s="26" t="str">
        <f t="shared" si="4"/>
        <v/>
      </c>
      <c r="AS21" s="26" t="str">
        <f t="shared" si="5"/>
        <v/>
      </c>
      <c r="AT21" s="26" t="str">
        <f t="shared" si="6"/>
        <v/>
      </c>
      <c r="AU21" s="26" t="str">
        <f t="shared" si="7"/>
        <v/>
      </c>
      <c r="AV21" s="26">
        <f t="shared" si="8"/>
        <v>0</v>
      </c>
      <c r="AW21" s="26" t="str">
        <f t="shared" si="9"/>
        <v/>
      </c>
      <c r="AX21" s="26" t="str">
        <f t="shared" si="10"/>
        <v/>
      </c>
    </row>
    <row r="22" spans="1:50" ht="16" thickBot="1">
      <c r="A22" s="25" t="str">
        <f>IF('PI - PPG'!A21&lt;&gt;"",'PI - PPG'!A21,"")</f>
        <v/>
      </c>
      <c r="B22" s="25" t="str">
        <f>IF('PI - PPG'!B21&lt;&gt;"",'PI - PPG'!B21,"")</f>
        <v/>
      </c>
      <c r="C22" s="85">
        <v>19</v>
      </c>
      <c r="D22" s="25" t="str">
        <f>IF('PI - PPG'!D21&lt;&gt;"",'PI - PPG'!D21,"")</f>
        <v/>
      </c>
      <c r="E22" s="151" t="str">
        <f>IF('PI - PPG'!E21&lt;&gt;"",'PI - PPG'!E21," ")</f>
        <v xml:space="preserve"> 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95">
        <v>0</v>
      </c>
      <c r="N22" s="28">
        <v>0</v>
      </c>
      <c r="O22" s="28">
        <v>0</v>
      </c>
      <c r="P22" s="151" t="str">
        <f>IF('PI - PPG'!U21&lt;&gt;"",'PI - PPG'!U21," ")</f>
        <v xml:space="preserve"> 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95">
        <v>0</v>
      </c>
      <c r="Y22" s="28">
        <v>0</v>
      </c>
      <c r="Z22" s="28">
        <v>0</v>
      </c>
      <c r="AA22" s="151" t="str">
        <f>IF('PI - PPG'!AK21&lt;&gt;"",'PI - PPG'!AK21," ")</f>
        <v xml:space="preserve"> 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28">
        <v>0</v>
      </c>
      <c r="AI22" s="95">
        <v>0</v>
      </c>
      <c r="AJ22" s="28">
        <v>0</v>
      </c>
      <c r="AK22" s="28">
        <v>0</v>
      </c>
      <c r="AL22" s="253"/>
      <c r="AM22" s="152">
        <f>'PI - PPG'!BB21</f>
        <v>0</v>
      </c>
      <c r="AN22" s="26" t="str">
        <f t="shared" si="0"/>
        <v/>
      </c>
      <c r="AO22" s="26" t="str">
        <f t="shared" si="1"/>
        <v/>
      </c>
      <c r="AP22" s="26" t="str">
        <f t="shared" si="2"/>
        <v/>
      </c>
      <c r="AQ22" s="26" t="str">
        <f t="shared" si="3"/>
        <v/>
      </c>
      <c r="AR22" s="26" t="str">
        <f t="shared" si="4"/>
        <v/>
      </c>
      <c r="AS22" s="26" t="str">
        <f t="shared" si="5"/>
        <v/>
      </c>
      <c r="AT22" s="26" t="str">
        <f t="shared" si="6"/>
        <v/>
      </c>
      <c r="AU22" s="26" t="str">
        <f t="shared" si="7"/>
        <v/>
      </c>
      <c r="AV22" s="26">
        <f t="shared" si="8"/>
        <v>0</v>
      </c>
      <c r="AW22" s="26" t="str">
        <f t="shared" si="9"/>
        <v/>
      </c>
      <c r="AX22" s="26" t="str">
        <f t="shared" si="10"/>
        <v/>
      </c>
    </row>
    <row r="23" spans="1:50" ht="16" thickBot="1">
      <c r="A23" s="25" t="str">
        <f>IF('PI - PPG'!A22&lt;&gt;"",'PI - PPG'!A22,"")</f>
        <v/>
      </c>
      <c r="B23" s="25" t="str">
        <f>IF('PI - PPG'!B22&lt;&gt;"",'PI - PPG'!B22,"")</f>
        <v/>
      </c>
      <c r="C23" s="85">
        <v>20</v>
      </c>
      <c r="D23" s="25" t="str">
        <f>IF('PI - PPG'!D22&lt;&gt;"",'PI - PPG'!D22,"")</f>
        <v/>
      </c>
      <c r="E23" s="151" t="str">
        <f>IF('PI - PPG'!E22&lt;&gt;"",'PI - PPG'!E22," ")</f>
        <v xml:space="preserve"> 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95">
        <v>0</v>
      </c>
      <c r="N23" s="28">
        <v>0</v>
      </c>
      <c r="O23" s="28">
        <v>0</v>
      </c>
      <c r="P23" s="151" t="str">
        <f>IF('PI - PPG'!U22&lt;&gt;"",'PI - PPG'!U22," ")</f>
        <v xml:space="preserve"> 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95">
        <v>0</v>
      </c>
      <c r="Y23" s="28">
        <v>0</v>
      </c>
      <c r="Z23" s="28">
        <v>0</v>
      </c>
      <c r="AA23" s="151" t="str">
        <f>IF('PI - PPG'!AK22&lt;&gt;"",'PI - PPG'!AK22," ")</f>
        <v xml:space="preserve"> 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95">
        <v>0</v>
      </c>
      <c r="AJ23" s="28">
        <v>0</v>
      </c>
      <c r="AK23" s="28">
        <v>0</v>
      </c>
      <c r="AL23" s="253"/>
      <c r="AM23" s="152">
        <f>'PI - PPG'!BB22</f>
        <v>0</v>
      </c>
      <c r="AN23" s="26" t="str">
        <f t="shared" si="0"/>
        <v/>
      </c>
      <c r="AO23" s="26" t="str">
        <f t="shared" si="1"/>
        <v/>
      </c>
      <c r="AP23" s="26" t="str">
        <f t="shared" si="2"/>
        <v/>
      </c>
      <c r="AQ23" s="26" t="str">
        <f t="shared" si="3"/>
        <v/>
      </c>
      <c r="AR23" s="26" t="str">
        <f t="shared" si="4"/>
        <v/>
      </c>
      <c r="AS23" s="26" t="str">
        <f t="shared" si="5"/>
        <v/>
      </c>
      <c r="AT23" s="26" t="str">
        <f t="shared" si="6"/>
        <v/>
      </c>
      <c r="AU23" s="26" t="str">
        <f t="shared" si="7"/>
        <v/>
      </c>
      <c r="AV23" s="26">
        <f t="shared" si="8"/>
        <v>0</v>
      </c>
      <c r="AW23" s="26" t="str">
        <f t="shared" si="9"/>
        <v/>
      </c>
      <c r="AX23" s="26" t="str">
        <f t="shared" si="10"/>
        <v/>
      </c>
    </row>
    <row r="24" spans="1:50" ht="16" thickBot="1">
      <c r="A24" s="25" t="str">
        <f>IF('PI - PPG'!A23&lt;&gt;"",'PI - PPG'!A23,"")</f>
        <v/>
      </c>
      <c r="B24" s="25" t="str">
        <f>IF('PI - PPG'!B23&lt;&gt;"",'PI - PPG'!B23,"")</f>
        <v/>
      </c>
      <c r="C24" s="85">
        <v>21</v>
      </c>
      <c r="D24" s="25" t="str">
        <f>IF('PI - PPG'!D23&lt;&gt;"",'PI - PPG'!D23,"")</f>
        <v/>
      </c>
      <c r="E24" s="151" t="str">
        <f>IF('PI - PPG'!E23&lt;&gt;"",'PI - PPG'!E23," ")</f>
        <v xml:space="preserve"> 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95">
        <v>0</v>
      </c>
      <c r="N24" s="28">
        <v>0</v>
      </c>
      <c r="O24" s="28">
        <v>0</v>
      </c>
      <c r="P24" s="151" t="str">
        <f>IF('PI - PPG'!U23&lt;&gt;"",'PI - PPG'!U23," ")</f>
        <v xml:space="preserve"> 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95">
        <v>0</v>
      </c>
      <c r="Y24" s="28">
        <v>0</v>
      </c>
      <c r="Z24" s="28">
        <v>0</v>
      </c>
      <c r="AA24" s="151" t="str">
        <f>IF('PI - PPG'!AK23&lt;&gt;"",'PI - PPG'!AK23," ")</f>
        <v xml:space="preserve"> 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95">
        <v>0</v>
      </c>
      <c r="AJ24" s="28">
        <v>0</v>
      </c>
      <c r="AK24" s="28">
        <v>0</v>
      </c>
      <c r="AL24" s="253"/>
      <c r="AM24" s="152">
        <f>'PI - PPG'!BB23</f>
        <v>0</v>
      </c>
      <c r="AN24" s="26" t="str">
        <f t="shared" si="0"/>
        <v/>
      </c>
      <c r="AO24" s="26" t="str">
        <f t="shared" si="1"/>
        <v/>
      </c>
      <c r="AP24" s="26" t="str">
        <f t="shared" si="2"/>
        <v/>
      </c>
      <c r="AQ24" s="26" t="str">
        <f t="shared" si="3"/>
        <v/>
      </c>
      <c r="AR24" s="26" t="str">
        <f t="shared" si="4"/>
        <v/>
      </c>
      <c r="AS24" s="26" t="str">
        <f t="shared" si="5"/>
        <v/>
      </c>
      <c r="AT24" s="26" t="str">
        <f t="shared" si="6"/>
        <v/>
      </c>
      <c r="AU24" s="26" t="str">
        <f t="shared" si="7"/>
        <v/>
      </c>
      <c r="AV24" s="26">
        <f t="shared" si="8"/>
        <v>0</v>
      </c>
      <c r="AW24" s="26" t="str">
        <f t="shared" si="9"/>
        <v/>
      </c>
      <c r="AX24" s="26" t="str">
        <f t="shared" si="10"/>
        <v/>
      </c>
    </row>
    <row r="25" spans="1:50" ht="16" thickBot="1">
      <c r="A25" s="25" t="str">
        <f>IF('PI - PPG'!A24&lt;&gt;"",'PI - PPG'!A24,"")</f>
        <v/>
      </c>
      <c r="B25" s="25" t="str">
        <f>IF('PI - PPG'!B24&lt;&gt;"",'PI - PPG'!B24,"")</f>
        <v/>
      </c>
      <c r="C25" s="85">
        <v>22</v>
      </c>
      <c r="D25" s="25" t="str">
        <f>IF('PI - PPG'!D24&lt;&gt;"",'PI - PPG'!D24,"")</f>
        <v/>
      </c>
      <c r="E25" s="151" t="str">
        <f>IF('PI - PPG'!E24&lt;&gt;"",'PI - PPG'!E24," ")</f>
        <v xml:space="preserve"> 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95">
        <v>0</v>
      </c>
      <c r="N25" s="28">
        <v>0</v>
      </c>
      <c r="O25" s="28">
        <v>0</v>
      </c>
      <c r="P25" s="151" t="str">
        <f>IF('PI - PPG'!U24&lt;&gt;"",'PI - PPG'!U24," ")</f>
        <v xml:space="preserve"> 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95">
        <v>0</v>
      </c>
      <c r="Y25" s="28">
        <v>0</v>
      </c>
      <c r="Z25" s="28">
        <v>0</v>
      </c>
      <c r="AA25" s="151" t="str">
        <f>IF('PI - PPG'!AK24&lt;&gt;"",'PI - PPG'!AK24," ")</f>
        <v xml:space="preserve"> 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95">
        <v>0</v>
      </c>
      <c r="AJ25" s="28">
        <v>0</v>
      </c>
      <c r="AK25" s="28">
        <v>0</v>
      </c>
      <c r="AL25" s="253"/>
      <c r="AM25" s="152">
        <f>'PI - PPG'!BB24</f>
        <v>0</v>
      </c>
      <c r="AN25" s="26" t="str">
        <f t="shared" si="0"/>
        <v/>
      </c>
      <c r="AO25" s="26" t="str">
        <f t="shared" si="1"/>
        <v/>
      </c>
      <c r="AP25" s="26" t="str">
        <f t="shared" si="2"/>
        <v/>
      </c>
      <c r="AQ25" s="26" t="str">
        <f t="shared" si="3"/>
        <v/>
      </c>
      <c r="AR25" s="26" t="str">
        <f t="shared" si="4"/>
        <v/>
      </c>
      <c r="AS25" s="26" t="str">
        <f t="shared" si="5"/>
        <v/>
      </c>
      <c r="AT25" s="26" t="str">
        <f t="shared" si="6"/>
        <v/>
      </c>
      <c r="AU25" s="26" t="str">
        <f t="shared" si="7"/>
        <v/>
      </c>
      <c r="AV25" s="26">
        <f t="shared" si="8"/>
        <v>0</v>
      </c>
      <c r="AW25" s="26" t="str">
        <f t="shared" si="9"/>
        <v/>
      </c>
      <c r="AX25" s="26" t="str">
        <f t="shared" si="10"/>
        <v/>
      </c>
    </row>
    <row r="26" spans="1:50" ht="16" thickBot="1">
      <c r="A26" s="25" t="str">
        <f>IF('PI - PPG'!A25&lt;&gt;"",'PI - PPG'!A25,"")</f>
        <v/>
      </c>
      <c r="B26" s="25" t="str">
        <f>IF('PI - PPG'!B25&lt;&gt;"",'PI - PPG'!B25,"")</f>
        <v/>
      </c>
      <c r="C26" s="85">
        <v>23</v>
      </c>
      <c r="D26" s="25" t="str">
        <f>IF('PI - PPG'!D25&lt;&gt;"",'PI - PPG'!D25,"")</f>
        <v/>
      </c>
      <c r="E26" s="151" t="str">
        <f>IF('PI - PPG'!E25&lt;&gt;"",'PI - PPG'!E25," ")</f>
        <v xml:space="preserve"> 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95">
        <v>0</v>
      </c>
      <c r="N26" s="28">
        <v>0</v>
      </c>
      <c r="O26" s="28">
        <v>0</v>
      </c>
      <c r="P26" s="151" t="str">
        <f>IF('PI - PPG'!U25&lt;&gt;"",'PI - PPG'!U25," ")</f>
        <v xml:space="preserve"> 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95">
        <v>0</v>
      </c>
      <c r="Y26" s="28">
        <v>0</v>
      </c>
      <c r="Z26" s="28">
        <v>0</v>
      </c>
      <c r="AA26" s="151" t="str">
        <f>IF('PI - PPG'!AK25&lt;&gt;"",'PI - PPG'!AK25," ")</f>
        <v xml:space="preserve"> 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95">
        <v>0</v>
      </c>
      <c r="AJ26" s="28">
        <v>0</v>
      </c>
      <c r="AK26" s="28">
        <v>0</v>
      </c>
      <c r="AL26" s="253"/>
      <c r="AM26" s="152">
        <f>'PI - PPG'!BB25</f>
        <v>0</v>
      </c>
      <c r="AN26" s="26" t="str">
        <f t="shared" si="0"/>
        <v/>
      </c>
      <c r="AO26" s="26" t="str">
        <f t="shared" si="1"/>
        <v/>
      </c>
      <c r="AP26" s="26" t="str">
        <f t="shared" si="2"/>
        <v/>
      </c>
      <c r="AQ26" s="26" t="str">
        <f t="shared" si="3"/>
        <v/>
      </c>
      <c r="AR26" s="26" t="str">
        <f t="shared" si="4"/>
        <v/>
      </c>
      <c r="AS26" s="26" t="str">
        <f t="shared" si="5"/>
        <v/>
      </c>
      <c r="AT26" s="26" t="str">
        <f t="shared" si="6"/>
        <v/>
      </c>
      <c r="AU26" s="26" t="str">
        <f t="shared" si="7"/>
        <v/>
      </c>
      <c r="AV26" s="26">
        <f t="shared" si="8"/>
        <v>0</v>
      </c>
      <c r="AW26" s="26" t="str">
        <f t="shared" si="9"/>
        <v/>
      </c>
      <c r="AX26" s="26" t="str">
        <f t="shared" si="10"/>
        <v/>
      </c>
    </row>
    <row r="27" spans="1:50" ht="16" thickBot="1">
      <c r="A27" s="25" t="str">
        <f>IF('PI - PPG'!A26&lt;&gt;"",'PI - PPG'!A26,"")</f>
        <v/>
      </c>
      <c r="B27" s="25" t="str">
        <f>IF('PI - PPG'!B26&lt;&gt;"",'PI - PPG'!B26,"")</f>
        <v/>
      </c>
      <c r="C27" s="85">
        <v>24</v>
      </c>
      <c r="D27" s="25" t="str">
        <f>IF('PI - PPG'!D26&lt;&gt;"",'PI - PPG'!D26,"")</f>
        <v/>
      </c>
      <c r="E27" s="151" t="str">
        <f>IF('PI - PPG'!E26&lt;&gt;"",'PI - PPG'!E26," ")</f>
        <v xml:space="preserve"> 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95">
        <v>0</v>
      </c>
      <c r="N27" s="28">
        <v>0</v>
      </c>
      <c r="O27" s="28">
        <v>0</v>
      </c>
      <c r="P27" s="151" t="str">
        <f>IF('PI - PPG'!U26&lt;&gt;"",'PI - PPG'!U26," ")</f>
        <v xml:space="preserve"> 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95">
        <v>0</v>
      </c>
      <c r="Y27" s="28">
        <v>0</v>
      </c>
      <c r="Z27" s="28">
        <v>0</v>
      </c>
      <c r="AA27" s="151" t="str">
        <f>IF('PI - PPG'!AK26&lt;&gt;"",'PI - PPG'!AK26," ")</f>
        <v xml:space="preserve"> 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95">
        <v>0</v>
      </c>
      <c r="AJ27" s="28">
        <v>0</v>
      </c>
      <c r="AK27" s="28">
        <v>0</v>
      </c>
      <c r="AL27" s="253"/>
      <c r="AM27" s="152">
        <f>'PI - PPG'!BB26</f>
        <v>0</v>
      </c>
      <c r="AN27" s="26" t="str">
        <f t="shared" si="0"/>
        <v/>
      </c>
      <c r="AO27" s="26" t="str">
        <f t="shared" si="1"/>
        <v/>
      </c>
      <c r="AP27" s="26" t="str">
        <f t="shared" si="2"/>
        <v/>
      </c>
      <c r="AQ27" s="26" t="str">
        <f t="shared" si="3"/>
        <v/>
      </c>
      <c r="AR27" s="26" t="str">
        <f t="shared" si="4"/>
        <v/>
      </c>
      <c r="AS27" s="26" t="str">
        <f t="shared" si="5"/>
        <v/>
      </c>
      <c r="AT27" s="26" t="str">
        <f t="shared" si="6"/>
        <v/>
      </c>
      <c r="AU27" s="26" t="str">
        <f t="shared" si="7"/>
        <v/>
      </c>
      <c r="AV27" s="26">
        <f t="shared" si="8"/>
        <v>0</v>
      </c>
      <c r="AW27" s="26" t="str">
        <f t="shared" si="9"/>
        <v/>
      </c>
      <c r="AX27" s="26" t="str">
        <f t="shared" si="10"/>
        <v/>
      </c>
    </row>
    <row r="28" spans="1:50" ht="16" thickBot="1">
      <c r="A28" s="25" t="str">
        <f>IF('PI - PPG'!A27&lt;&gt;"",'PI - PPG'!A27,"")</f>
        <v/>
      </c>
      <c r="B28" s="25" t="str">
        <f>IF('PI - PPG'!B27&lt;&gt;"",'PI - PPG'!B27,"")</f>
        <v/>
      </c>
      <c r="C28" s="85">
        <v>25</v>
      </c>
      <c r="D28" s="25" t="str">
        <f>IF('PI - PPG'!D27&lt;&gt;"",'PI - PPG'!D27,"")</f>
        <v/>
      </c>
      <c r="E28" s="151" t="str">
        <f>IF('PI - PPG'!E27&lt;&gt;"",'PI - PPG'!E27," ")</f>
        <v xml:space="preserve"> 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95">
        <v>0</v>
      </c>
      <c r="N28" s="28">
        <v>0</v>
      </c>
      <c r="O28" s="28">
        <v>0</v>
      </c>
      <c r="P28" s="151" t="str">
        <f>IF('PI - PPG'!U27&lt;&gt;"",'PI - PPG'!U27," ")</f>
        <v xml:space="preserve"> 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95">
        <v>0</v>
      </c>
      <c r="Y28" s="28">
        <v>0</v>
      </c>
      <c r="Z28" s="28">
        <v>0</v>
      </c>
      <c r="AA28" s="151" t="str">
        <f>IF('PI - PPG'!AK27&lt;&gt;"",'PI - PPG'!AK27," ")</f>
        <v xml:space="preserve"> 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95">
        <v>0</v>
      </c>
      <c r="AJ28" s="28">
        <v>0</v>
      </c>
      <c r="AK28" s="28">
        <v>0</v>
      </c>
      <c r="AL28" s="253"/>
      <c r="AM28" s="152">
        <f>'PI - PPG'!BB27</f>
        <v>0</v>
      </c>
      <c r="AN28" s="26" t="str">
        <f t="shared" si="0"/>
        <v/>
      </c>
      <c r="AO28" s="26" t="str">
        <f t="shared" si="1"/>
        <v/>
      </c>
      <c r="AP28" s="26" t="str">
        <f t="shared" si="2"/>
        <v/>
      </c>
      <c r="AQ28" s="26" t="str">
        <f t="shared" si="3"/>
        <v/>
      </c>
      <c r="AR28" s="26" t="str">
        <f t="shared" si="4"/>
        <v/>
      </c>
      <c r="AS28" s="26" t="str">
        <f t="shared" si="5"/>
        <v/>
      </c>
      <c r="AT28" s="26" t="str">
        <f t="shared" si="6"/>
        <v/>
      </c>
      <c r="AU28" s="26" t="str">
        <f t="shared" si="7"/>
        <v/>
      </c>
      <c r="AV28" s="26">
        <f t="shared" si="8"/>
        <v>0</v>
      </c>
      <c r="AW28" s="26" t="str">
        <f t="shared" si="9"/>
        <v/>
      </c>
      <c r="AX28" s="26" t="str">
        <f t="shared" si="10"/>
        <v/>
      </c>
    </row>
    <row r="29" spans="1:50" ht="16" thickBot="1">
      <c r="A29" s="25" t="str">
        <f>IF('PI - PPG'!A28&lt;&gt;"",'PI - PPG'!A28,"")</f>
        <v/>
      </c>
      <c r="B29" s="25" t="str">
        <f>IF('PI - PPG'!B28&lt;&gt;"",'PI - PPG'!B28,"")</f>
        <v/>
      </c>
      <c r="C29" s="85">
        <v>26</v>
      </c>
      <c r="D29" s="25" t="str">
        <f>IF('PI - PPG'!D28&lt;&gt;"",'PI - PPG'!D28,"")</f>
        <v/>
      </c>
      <c r="E29" s="151" t="str">
        <f>IF('PI - PPG'!E28&lt;&gt;"",'PI - PPG'!E28," ")</f>
        <v xml:space="preserve"> 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95">
        <v>0</v>
      </c>
      <c r="N29" s="28">
        <v>0</v>
      </c>
      <c r="O29" s="28">
        <v>0</v>
      </c>
      <c r="P29" s="151" t="str">
        <f>IF('PI - PPG'!U28&lt;&gt;"",'PI - PPG'!U28," ")</f>
        <v xml:space="preserve"> 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95">
        <v>0</v>
      </c>
      <c r="Y29" s="28">
        <v>0</v>
      </c>
      <c r="Z29" s="28">
        <v>0</v>
      </c>
      <c r="AA29" s="151" t="str">
        <f>IF('PI - PPG'!AK28&lt;&gt;"",'PI - PPG'!AK28," ")</f>
        <v xml:space="preserve"> 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95">
        <v>0</v>
      </c>
      <c r="AJ29" s="28">
        <v>0</v>
      </c>
      <c r="AK29" s="28">
        <v>0</v>
      </c>
      <c r="AL29" s="253"/>
      <c r="AM29" s="152">
        <f>'PI - PPG'!BB28</f>
        <v>0</v>
      </c>
      <c r="AN29" s="26" t="str">
        <f t="shared" si="0"/>
        <v/>
      </c>
      <c r="AO29" s="26" t="str">
        <f t="shared" si="1"/>
        <v/>
      </c>
      <c r="AP29" s="26" t="str">
        <f t="shared" si="2"/>
        <v/>
      </c>
      <c r="AQ29" s="26" t="str">
        <f t="shared" si="3"/>
        <v/>
      </c>
      <c r="AR29" s="26" t="str">
        <f t="shared" si="4"/>
        <v/>
      </c>
      <c r="AS29" s="26" t="str">
        <f t="shared" si="5"/>
        <v/>
      </c>
      <c r="AT29" s="26" t="str">
        <f t="shared" si="6"/>
        <v/>
      </c>
      <c r="AU29" s="26" t="str">
        <f t="shared" si="7"/>
        <v/>
      </c>
      <c r="AV29" s="26">
        <f t="shared" si="8"/>
        <v>0</v>
      </c>
      <c r="AW29" s="26" t="str">
        <f t="shared" si="9"/>
        <v/>
      </c>
      <c r="AX29" s="26" t="str">
        <f t="shared" si="10"/>
        <v/>
      </c>
    </row>
    <row r="30" spans="1:50" ht="16" thickBot="1">
      <c r="A30" s="25" t="str">
        <f>IF('PI - PPG'!A29&lt;&gt;"",'PI - PPG'!A29,"")</f>
        <v/>
      </c>
      <c r="B30" s="25" t="str">
        <f>IF('PI - PPG'!B29&lt;&gt;"",'PI - PPG'!B29,"")</f>
        <v/>
      </c>
      <c r="C30" s="85">
        <v>27</v>
      </c>
      <c r="D30" s="25" t="str">
        <f>IF('PI - PPG'!D29&lt;&gt;"",'PI - PPG'!D29,"")</f>
        <v/>
      </c>
      <c r="E30" s="151" t="str">
        <f>IF('PI - PPG'!E29&lt;&gt;"",'PI - PPG'!E29," ")</f>
        <v xml:space="preserve"> 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95">
        <v>0</v>
      </c>
      <c r="N30" s="28">
        <v>0</v>
      </c>
      <c r="O30" s="28">
        <v>0</v>
      </c>
      <c r="P30" s="151" t="str">
        <f>IF('PI - PPG'!U29&lt;&gt;"",'PI - PPG'!U29," ")</f>
        <v xml:space="preserve"> 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95">
        <v>0</v>
      </c>
      <c r="Y30" s="28">
        <v>0</v>
      </c>
      <c r="Z30" s="28">
        <v>0</v>
      </c>
      <c r="AA30" s="151" t="str">
        <f>IF('PI - PPG'!AK29&lt;&gt;"",'PI - PPG'!AK29," ")</f>
        <v xml:space="preserve"> 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  <c r="AH30" s="28">
        <v>0</v>
      </c>
      <c r="AI30" s="95">
        <v>0</v>
      </c>
      <c r="AJ30" s="28">
        <v>0</v>
      </c>
      <c r="AK30" s="28">
        <v>0</v>
      </c>
      <c r="AL30" s="253"/>
      <c r="AM30" s="152">
        <f>'PI - PPG'!BB29</f>
        <v>0</v>
      </c>
      <c r="AN30" s="26" t="str">
        <f t="shared" si="0"/>
        <v/>
      </c>
      <c r="AO30" s="26" t="str">
        <f t="shared" si="1"/>
        <v/>
      </c>
      <c r="AP30" s="26" t="str">
        <f t="shared" si="2"/>
        <v/>
      </c>
      <c r="AQ30" s="26" t="str">
        <f t="shared" si="3"/>
        <v/>
      </c>
      <c r="AR30" s="26" t="str">
        <f t="shared" si="4"/>
        <v/>
      </c>
      <c r="AS30" s="26" t="str">
        <f t="shared" si="5"/>
        <v/>
      </c>
      <c r="AT30" s="26" t="str">
        <f t="shared" si="6"/>
        <v/>
      </c>
      <c r="AU30" s="26" t="str">
        <f t="shared" si="7"/>
        <v/>
      </c>
      <c r="AV30" s="26">
        <f t="shared" si="8"/>
        <v>0</v>
      </c>
      <c r="AW30" s="26" t="str">
        <f t="shared" si="9"/>
        <v/>
      </c>
      <c r="AX30" s="26" t="str">
        <f t="shared" si="10"/>
        <v/>
      </c>
    </row>
    <row r="31" spans="1:50" ht="16" thickBot="1">
      <c r="A31" s="25" t="str">
        <f>IF('PI - PPG'!A30&lt;&gt;"",'PI - PPG'!A30,"")</f>
        <v/>
      </c>
      <c r="B31" s="25" t="str">
        <f>IF('PI - PPG'!B30&lt;&gt;"",'PI - PPG'!B30,"")</f>
        <v/>
      </c>
      <c r="C31" s="85">
        <v>28</v>
      </c>
      <c r="D31" s="25" t="str">
        <f>IF('PI - PPG'!D30&lt;&gt;"",'PI - PPG'!D30,"")</f>
        <v/>
      </c>
      <c r="E31" s="151" t="str">
        <f>IF('PI - PPG'!E30&lt;&gt;"",'PI - PPG'!E30," ")</f>
        <v xml:space="preserve"> 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95">
        <v>0</v>
      </c>
      <c r="N31" s="28">
        <v>0</v>
      </c>
      <c r="O31" s="28">
        <v>0</v>
      </c>
      <c r="P31" s="151" t="str">
        <f>IF('PI - PPG'!U30&lt;&gt;"",'PI - PPG'!U30," ")</f>
        <v xml:space="preserve"> 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95">
        <v>0</v>
      </c>
      <c r="Y31" s="28">
        <v>0</v>
      </c>
      <c r="Z31" s="28">
        <v>0</v>
      </c>
      <c r="AA31" s="151" t="str">
        <f>IF('PI - PPG'!AK30&lt;&gt;"",'PI - PPG'!AK30," ")</f>
        <v xml:space="preserve"> 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95">
        <v>0</v>
      </c>
      <c r="AJ31" s="28">
        <v>0</v>
      </c>
      <c r="AK31" s="28">
        <v>0</v>
      </c>
      <c r="AL31" s="253"/>
      <c r="AM31" s="152">
        <f>'PI - PPG'!BB30</f>
        <v>0</v>
      </c>
      <c r="AN31" s="26" t="str">
        <f t="shared" si="0"/>
        <v/>
      </c>
      <c r="AO31" s="26" t="str">
        <f t="shared" si="1"/>
        <v/>
      </c>
      <c r="AP31" s="26" t="str">
        <f t="shared" si="2"/>
        <v/>
      </c>
      <c r="AQ31" s="26" t="str">
        <f t="shared" si="3"/>
        <v/>
      </c>
      <c r="AR31" s="26" t="str">
        <f t="shared" si="4"/>
        <v/>
      </c>
      <c r="AS31" s="26" t="str">
        <f t="shared" si="5"/>
        <v/>
      </c>
      <c r="AT31" s="26" t="str">
        <f t="shared" si="6"/>
        <v/>
      </c>
      <c r="AU31" s="26" t="str">
        <f t="shared" si="7"/>
        <v/>
      </c>
      <c r="AV31" s="26">
        <f t="shared" si="8"/>
        <v>0</v>
      </c>
      <c r="AW31" s="26" t="str">
        <f t="shared" si="9"/>
        <v/>
      </c>
      <c r="AX31" s="26" t="str">
        <f t="shared" si="10"/>
        <v/>
      </c>
    </row>
    <row r="32" spans="1:50" ht="16" thickBot="1">
      <c r="A32" s="25" t="str">
        <f>IF('PI - PPG'!A31&lt;&gt;"",'PI - PPG'!A31,"")</f>
        <v/>
      </c>
      <c r="B32" s="25" t="str">
        <f>IF('PI - PPG'!B31&lt;&gt;"",'PI - PPG'!B31,"")</f>
        <v/>
      </c>
      <c r="C32" s="85">
        <v>29</v>
      </c>
      <c r="D32" s="25" t="str">
        <f>IF('PI - PPG'!D31&lt;&gt;"",'PI - PPG'!D31,"")</f>
        <v/>
      </c>
      <c r="E32" s="151" t="str">
        <f>IF('PI - PPG'!E31&lt;&gt;"",'PI - PPG'!E31," ")</f>
        <v xml:space="preserve"> 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95">
        <v>0</v>
      </c>
      <c r="N32" s="28">
        <v>0</v>
      </c>
      <c r="O32" s="28">
        <v>0</v>
      </c>
      <c r="P32" s="151" t="str">
        <f>IF('PI - PPG'!U31&lt;&gt;"",'PI - PPG'!U31," ")</f>
        <v xml:space="preserve"> 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95">
        <v>0</v>
      </c>
      <c r="Y32" s="28">
        <v>0</v>
      </c>
      <c r="Z32" s="28">
        <v>0</v>
      </c>
      <c r="AA32" s="151" t="str">
        <f>IF('PI - PPG'!AK31&lt;&gt;"",'PI - PPG'!AK31," ")</f>
        <v xml:space="preserve"> 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95">
        <v>0</v>
      </c>
      <c r="AJ32" s="28">
        <v>0</v>
      </c>
      <c r="AK32" s="28">
        <v>0</v>
      </c>
      <c r="AL32" s="253"/>
      <c r="AM32" s="152">
        <f>'PI - PPG'!BB31</f>
        <v>0</v>
      </c>
      <c r="AN32" s="26" t="str">
        <f t="shared" si="0"/>
        <v/>
      </c>
      <c r="AO32" s="26" t="str">
        <f t="shared" si="1"/>
        <v/>
      </c>
      <c r="AP32" s="26" t="str">
        <f t="shared" si="2"/>
        <v/>
      </c>
      <c r="AQ32" s="26" t="str">
        <f t="shared" si="3"/>
        <v/>
      </c>
      <c r="AR32" s="26" t="str">
        <f t="shared" si="4"/>
        <v/>
      </c>
      <c r="AS32" s="26" t="str">
        <f t="shared" si="5"/>
        <v/>
      </c>
      <c r="AT32" s="26" t="str">
        <f t="shared" si="6"/>
        <v/>
      </c>
      <c r="AU32" s="26" t="str">
        <f t="shared" si="7"/>
        <v/>
      </c>
      <c r="AV32" s="26">
        <f t="shared" si="8"/>
        <v>0</v>
      </c>
      <c r="AW32" s="26" t="str">
        <f t="shared" si="9"/>
        <v/>
      </c>
      <c r="AX32" s="26" t="str">
        <f t="shared" si="10"/>
        <v/>
      </c>
    </row>
    <row r="33" spans="1:50" ht="16" thickBot="1">
      <c r="A33" s="25" t="str">
        <f>IF('PI - PPG'!A32&lt;&gt;"",'PI - PPG'!A32,"")</f>
        <v/>
      </c>
      <c r="B33" s="25" t="str">
        <f>IF('PI - PPG'!B32&lt;&gt;"",'PI - PPG'!B32,"")</f>
        <v/>
      </c>
      <c r="C33" s="85">
        <v>30</v>
      </c>
      <c r="D33" s="25" t="str">
        <f>IF('PI - PPG'!D32&lt;&gt;"",'PI - PPG'!D32,"")</f>
        <v/>
      </c>
      <c r="E33" s="151" t="str">
        <f>IF('PI - PPG'!E32&lt;&gt;"",'PI - PPG'!E32," ")</f>
        <v xml:space="preserve"> 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95">
        <v>0</v>
      </c>
      <c r="N33" s="28">
        <v>0</v>
      </c>
      <c r="O33" s="28">
        <v>0</v>
      </c>
      <c r="P33" s="151" t="str">
        <f>IF('PI - PPG'!U32&lt;&gt;"",'PI - PPG'!U32," ")</f>
        <v xml:space="preserve"> 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95">
        <v>0</v>
      </c>
      <c r="Y33" s="28">
        <v>0</v>
      </c>
      <c r="Z33" s="28">
        <v>0</v>
      </c>
      <c r="AA33" s="151" t="str">
        <f>IF('PI - PPG'!AK32&lt;&gt;"",'PI - PPG'!AK32," ")</f>
        <v xml:space="preserve"> 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  <c r="AI33" s="95">
        <v>0</v>
      </c>
      <c r="AJ33" s="28">
        <v>0</v>
      </c>
      <c r="AK33" s="28">
        <v>0</v>
      </c>
      <c r="AL33" s="253"/>
      <c r="AM33" s="152">
        <f>'PI - PPG'!BB32</f>
        <v>0</v>
      </c>
      <c r="AN33" s="26" t="str">
        <f t="shared" si="0"/>
        <v/>
      </c>
      <c r="AO33" s="26" t="str">
        <f t="shared" si="1"/>
        <v/>
      </c>
      <c r="AP33" s="26" t="str">
        <f t="shared" si="2"/>
        <v/>
      </c>
      <c r="AQ33" s="26" t="str">
        <f t="shared" si="3"/>
        <v/>
      </c>
      <c r="AR33" s="26" t="str">
        <f t="shared" si="4"/>
        <v/>
      </c>
      <c r="AS33" s="26" t="str">
        <f t="shared" si="5"/>
        <v/>
      </c>
      <c r="AT33" s="26" t="str">
        <f t="shared" si="6"/>
        <v/>
      </c>
      <c r="AU33" s="26" t="str">
        <f t="shared" si="7"/>
        <v/>
      </c>
      <c r="AV33" s="26">
        <f t="shared" si="8"/>
        <v>0</v>
      </c>
      <c r="AW33" s="26" t="str">
        <f t="shared" si="9"/>
        <v/>
      </c>
      <c r="AX33" s="26" t="str">
        <f t="shared" si="10"/>
        <v/>
      </c>
    </row>
    <row r="34" spans="1:50" ht="16" thickBot="1">
      <c r="A34" s="25" t="str">
        <f>IF('PI - PPG'!A33&lt;&gt;"",'PI - PPG'!A33,"")</f>
        <v/>
      </c>
      <c r="B34" s="25" t="str">
        <f>IF('PI - PPG'!B33&lt;&gt;"",'PI - PPG'!B33,"")</f>
        <v/>
      </c>
      <c r="C34" s="85">
        <v>31</v>
      </c>
      <c r="D34" s="25" t="str">
        <f>IF('PI - PPG'!D33&lt;&gt;"",'PI - PPG'!D33,"")</f>
        <v/>
      </c>
      <c r="E34" s="151" t="str">
        <f>IF('PI - PPG'!E33&lt;&gt;"",'PI - PPG'!E33," ")</f>
        <v xml:space="preserve"> 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95">
        <v>0</v>
      </c>
      <c r="N34" s="28">
        <v>0</v>
      </c>
      <c r="O34" s="28">
        <v>0</v>
      </c>
      <c r="P34" s="151" t="str">
        <f>IF('PI - PPG'!U33&lt;&gt;"",'PI - PPG'!U33," ")</f>
        <v xml:space="preserve"> 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95">
        <v>0</v>
      </c>
      <c r="Y34" s="28">
        <v>0</v>
      </c>
      <c r="Z34" s="28">
        <v>0</v>
      </c>
      <c r="AA34" s="151" t="str">
        <f>IF('PI - PPG'!AK33&lt;&gt;"",'PI - PPG'!AK33," ")</f>
        <v xml:space="preserve"> 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95">
        <v>0</v>
      </c>
      <c r="AJ34" s="28">
        <v>0</v>
      </c>
      <c r="AK34" s="28">
        <v>0</v>
      </c>
      <c r="AL34" s="253"/>
      <c r="AM34" s="152">
        <f>'PI - PPG'!BB33</f>
        <v>0</v>
      </c>
      <c r="AN34" s="26" t="str">
        <f t="shared" si="0"/>
        <v/>
      </c>
      <c r="AO34" s="26" t="str">
        <f t="shared" si="1"/>
        <v/>
      </c>
      <c r="AP34" s="26" t="str">
        <f t="shared" si="2"/>
        <v/>
      </c>
      <c r="AQ34" s="26" t="str">
        <f t="shared" si="3"/>
        <v/>
      </c>
      <c r="AR34" s="26" t="str">
        <f t="shared" si="4"/>
        <v/>
      </c>
      <c r="AS34" s="26" t="str">
        <f t="shared" si="5"/>
        <v/>
      </c>
      <c r="AT34" s="26" t="str">
        <f t="shared" si="6"/>
        <v/>
      </c>
      <c r="AU34" s="26" t="str">
        <f t="shared" si="7"/>
        <v/>
      </c>
      <c r="AV34" s="26">
        <f t="shared" si="8"/>
        <v>0</v>
      </c>
      <c r="AW34" s="26" t="str">
        <f t="shared" si="9"/>
        <v/>
      </c>
      <c r="AX34" s="26" t="str">
        <f t="shared" si="10"/>
        <v/>
      </c>
    </row>
    <row r="35" spans="1:50" ht="16" thickBot="1">
      <c r="A35" s="25" t="str">
        <f>IF('PI - PPG'!A34&lt;&gt;"",'PI - PPG'!A34,"")</f>
        <v/>
      </c>
      <c r="B35" s="25" t="str">
        <f>IF('PI - PPG'!B34&lt;&gt;"",'PI - PPG'!B34,"")</f>
        <v/>
      </c>
      <c r="C35" s="85">
        <v>32</v>
      </c>
      <c r="D35" s="25" t="str">
        <f>IF('PI - PPG'!D34&lt;&gt;"",'PI - PPG'!D34,"")</f>
        <v/>
      </c>
      <c r="E35" s="151" t="str">
        <f>IF('PI - PPG'!E34&lt;&gt;"",'PI - PPG'!E34," ")</f>
        <v xml:space="preserve"> 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95">
        <v>0</v>
      </c>
      <c r="N35" s="28">
        <v>0</v>
      </c>
      <c r="O35" s="28">
        <v>0</v>
      </c>
      <c r="P35" s="151" t="str">
        <f>IF('PI - PPG'!U34&lt;&gt;"",'PI - PPG'!U34," ")</f>
        <v xml:space="preserve"> 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95">
        <v>0</v>
      </c>
      <c r="Y35" s="28">
        <v>0</v>
      </c>
      <c r="Z35" s="28">
        <v>0</v>
      </c>
      <c r="AA35" s="151" t="str">
        <f>IF('PI - PPG'!AK34&lt;&gt;"",'PI - PPG'!AK34," ")</f>
        <v xml:space="preserve"> 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G35" s="28">
        <v>0</v>
      </c>
      <c r="AH35" s="28">
        <v>0</v>
      </c>
      <c r="AI35" s="95">
        <v>0</v>
      </c>
      <c r="AJ35" s="28">
        <v>0</v>
      </c>
      <c r="AK35" s="28">
        <v>0</v>
      </c>
      <c r="AL35" s="253"/>
      <c r="AM35" s="152">
        <f>'PI - PPG'!BB34</f>
        <v>0</v>
      </c>
      <c r="AN35" s="26" t="str">
        <f t="shared" si="0"/>
        <v/>
      </c>
      <c r="AO35" s="26" t="str">
        <f t="shared" si="1"/>
        <v/>
      </c>
      <c r="AP35" s="26" t="str">
        <f t="shared" si="2"/>
        <v/>
      </c>
      <c r="AQ35" s="26" t="str">
        <f t="shared" si="3"/>
        <v/>
      </c>
      <c r="AR35" s="26" t="str">
        <f t="shared" si="4"/>
        <v/>
      </c>
      <c r="AS35" s="26" t="str">
        <f t="shared" si="5"/>
        <v/>
      </c>
      <c r="AT35" s="26" t="str">
        <f t="shared" si="6"/>
        <v/>
      </c>
      <c r="AU35" s="26" t="str">
        <f t="shared" si="7"/>
        <v/>
      </c>
      <c r="AV35" s="26">
        <f t="shared" si="8"/>
        <v>0</v>
      </c>
      <c r="AW35" s="26" t="str">
        <f t="shared" si="9"/>
        <v/>
      </c>
      <c r="AX35" s="26" t="str">
        <f t="shared" si="10"/>
        <v/>
      </c>
    </row>
    <row r="36" spans="1:50" ht="16" thickBot="1">
      <c r="A36" s="25" t="str">
        <f>IF('PI - PPG'!A35&lt;&gt;"",'PI - PPG'!A35,"")</f>
        <v/>
      </c>
      <c r="B36" s="25" t="str">
        <f>IF('PI - PPG'!B35&lt;&gt;"",'PI - PPG'!B35,"")</f>
        <v/>
      </c>
      <c r="C36" s="85">
        <v>33</v>
      </c>
      <c r="D36" s="25" t="str">
        <f>IF('PI - PPG'!D35&lt;&gt;"",'PI - PPG'!D35,"")</f>
        <v/>
      </c>
      <c r="E36" s="151" t="str">
        <f>IF('PI - PPG'!E35&lt;&gt;"",'PI - PPG'!E35," ")</f>
        <v xml:space="preserve"> 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95">
        <v>0</v>
      </c>
      <c r="N36" s="28">
        <v>0</v>
      </c>
      <c r="O36" s="28">
        <v>0</v>
      </c>
      <c r="P36" s="151" t="str">
        <f>IF('PI - PPG'!U35&lt;&gt;"",'PI - PPG'!U35," ")</f>
        <v xml:space="preserve"> 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95">
        <v>0</v>
      </c>
      <c r="Y36" s="28">
        <v>0</v>
      </c>
      <c r="Z36" s="28">
        <v>0</v>
      </c>
      <c r="AA36" s="151" t="str">
        <f>IF('PI - PPG'!AK35&lt;&gt;"",'PI - PPG'!AK35," ")</f>
        <v xml:space="preserve"> 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G36" s="28">
        <v>0</v>
      </c>
      <c r="AH36" s="28">
        <v>0</v>
      </c>
      <c r="AI36" s="95">
        <v>0</v>
      </c>
      <c r="AJ36" s="28">
        <v>0</v>
      </c>
      <c r="AK36" s="28">
        <v>0</v>
      </c>
      <c r="AL36" s="253"/>
      <c r="AM36" s="152">
        <f>'PI - PPG'!BB35</f>
        <v>0</v>
      </c>
      <c r="AN36" s="26" t="str">
        <f t="shared" si="0"/>
        <v/>
      </c>
      <c r="AO36" s="26" t="str">
        <f t="shared" si="1"/>
        <v/>
      </c>
      <c r="AP36" s="26" t="str">
        <f t="shared" si="2"/>
        <v/>
      </c>
      <c r="AQ36" s="26" t="str">
        <f t="shared" si="3"/>
        <v/>
      </c>
      <c r="AR36" s="26" t="str">
        <f t="shared" si="4"/>
        <v/>
      </c>
      <c r="AS36" s="26" t="str">
        <f t="shared" si="5"/>
        <v/>
      </c>
      <c r="AT36" s="26" t="str">
        <f t="shared" si="6"/>
        <v/>
      </c>
      <c r="AU36" s="26" t="str">
        <f t="shared" si="7"/>
        <v/>
      </c>
      <c r="AV36" s="26">
        <f t="shared" si="8"/>
        <v>0</v>
      </c>
      <c r="AW36" s="26" t="str">
        <f t="shared" si="9"/>
        <v/>
      </c>
      <c r="AX36" s="26" t="str">
        <f t="shared" si="10"/>
        <v/>
      </c>
    </row>
    <row r="37" spans="1:50" ht="16" thickBot="1">
      <c r="A37" s="25" t="str">
        <f>IF('PI - PPG'!A36&lt;&gt;"",'PI - PPG'!A36,"")</f>
        <v/>
      </c>
      <c r="B37" s="25" t="str">
        <f>IF('PI - PPG'!B36&lt;&gt;"",'PI - PPG'!B36,"")</f>
        <v/>
      </c>
      <c r="C37" s="85">
        <v>34</v>
      </c>
      <c r="D37" s="25" t="str">
        <f>IF('PI - PPG'!D36&lt;&gt;"",'PI - PPG'!D36,"")</f>
        <v/>
      </c>
      <c r="E37" s="151" t="str">
        <f>IF('PI - PPG'!E36&lt;&gt;"",'PI - PPG'!E36," ")</f>
        <v xml:space="preserve"> 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95">
        <v>0</v>
      </c>
      <c r="N37" s="28">
        <v>0</v>
      </c>
      <c r="O37" s="28">
        <v>0</v>
      </c>
      <c r="P37" s="151" t="str">
        <f>IF('PI - PPG'!U36&lt;&gt;"",'PI - PPG'!U36," ")</f>
        <v xml:space="preserve"> 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95">
        <v>0</v>
      </c>
      <c r="Y37" s="28">
        <v>0</v>
      </c>
      <c r="Z37" s="28">
        <v>0</v>
      </c>
      <c r="AA37" s="151" t="str">
        <f>IF('PI - PPG'!AK36&lt;&gt;"",'PI - PPG'!AK36," ")</f>
        <v xml:space="preserve"> 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95">
        <v>0</v>
      </c>
      <c r="AJ37" s="28">
        <v>0</v>
      </c>
      <c r="AK37" s="28">
        <v>0</v>
      </c>
      <c r="AL37" s="253"/>
      <c r="AM37" s="152">
        <f>'PI - PPG'!BB36</f>
        <v>0</v>
      </c>
      <c r="AN37" s="26" t="str">
        <f t="shared" si="0"/>
        <v/>
      </c>
      <c r="AO37" s="26" t="str">
        <f t="shared" si="1"/>
        <v/>
      </c>
      <c r="AP37" s="26" t="str">
        <f t="shared" si="2"/>
        <v/>
      </c>
      <c r="AQ37" s="26" t="str">
        <f t="shared" si="3"/>
        <v/>
      </c>
      <c r="AR37" s="26" t="str">
        <f t="shared" si="4"/>
        <v/>
      </c>
      <c r="AS37" s="26" t="str">
        <f t="shared" si="5"/>
        <v/>
      </c>
      <c r="AT37" s="26" t="str">
        <f t="shared" si="6"/>
        <v/>
      </c>
      <c r="AU37" s="26" t="str">
        <f t="shared" si="7"/>
        <v/>
      </c>
      <c r="AV37" s="26">
        <f t="shared" si="8"/>
        <v>0</v>
      </c>
      <c r="AW37" s="26" t="str">
        <f t="shared" si="9"/>
        <v/>
      </c>
      <c r="AX37" s="26" t="str">
        <f t="shared" si="10"/>
        <v/>
      </c>
    </row>
    <row r="38" spans="1:50" ht="16" thickBot="1">
      <c r="A38" s="25" t="str">
        <f>IF('PI - PPG'!A37&lt;&gt;"",'PI - PPG'!A37,"")</f>
        <v/>
      </c>
      <c r="B38" s="25" t="str">
        <f>IF('PI - PPG'!B37&lt;&gt;"",'PI - PPG'!B37,"")</f>
        <v/>
      </c>
      <c r="C38" s="85">
        <v>35</v>
      </c>
      <c r="D38" s="25" t="str">
        <f>IF('PI - PPG'!D37&lt;&gt;"",'PI - PPG'!D37,"")</f>
        <v/>
      </c>
      <c r="E38" s="151" t="str">
        <f>IF('PI - PPG'!E37&lt;&gt;"",'PI - PPG'!E37," ")</f>
        <v xml:space="preserve"> 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95">
        <v>0</v>
      </c>
      <c r="N38" s="28">
        <v>0</v>
      </c>
      <c r="O38" s="28">
        <v>0</v>
      </c>
      <c r="P38" s="151" t="str">
        <f>IF('PI - PPG'!U37&lt;&gt;"",'PI - PPG'!U37," ")</f>
        <v xml:space="preserve"> 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95">
        <v>0</v>
      </c>
      <c r="Y38" s="28">
        <v>0</v>
      </c>
      <c r="Z38" s="28">
        <v>0</v>
      </c>
      <c r="AA38" s="151" t="str">
        <f>IF('PI - PPG'!AK37&lt;&gt;"",'PI - PPG'!AK37," ")</f>
        <v xml:space="preserve"> 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G38" s="28">
        <v>0</v>
      </c>
      <c r="AH38" s="28">
        <v>0</v>
      </c>
      <c r="AI38" s="95">
        <v>0</v>
      </c>
      <c r="AJ38" s="28">
        <v>0</v>
      </c>
      <c r="AK38" s="28">
        <v>0</v>
      </c>
      <c r="AL38" s="253"/>
      <c r="AM38" s="152">
        <f>'PI - PPG'!BB37</f>
        <v>0</v>
      </c>
      <c r="AN38" s="26" t="str">
        <f t="shared" si="0"/>
        <v/>
      </c>
      <c r="AO38" s="26" t="str">
        <f t="shared" si="1"/>
        <v/>
      </c>
      <c r="AP38" s="26" t="str">
        <f t="shared" si="2"/>
        <v/>
      </c>
      <c r="AQ38" s="26" t="str">
        <f t="shared" si="3"/>
        <v/>
      </c>
      <c r="AR38" s="26" t="str">
        <f t="shared" si="4"/>
        <v/>
      </c>
      <c r="AS38" s="26" t="str">
        <f t="shared" si="5"/>
        <v/>
      </c>
      <c r="AT38" s="26" t="str">
        <f t="shared" si="6"/>
        <v/>
      </c>
      <c r="AU38" s="26" t="str">
        <f t="shared" si="7"/>
        <v/>
      </c>
      <c r="AV38" s="26">
        <f t="shared" si="8"/>
        <v>0</v>
      </c>
      <c r="AW38" s="26" t="str">
        <f t="shared" si="9"/>
        <v/>
      </c>
      <c r="AX38" s="26" t="str">
        <f t="shared" si="10"/>
        <v/>
      </c>
    </row>
    <row r="39" spans="1:50" ht="16" thickBot="1">
      <c r="A39" s="25" t="str">
        <f>IF('PI - PPG'!A38&lt;&gt;"",'PI - PPG'!A38,"")</f>
        <v/>
      </c>
      <c r="B39" s="25" t="str">
        <f>IF('PI - PPG'!B38&lt;&gt;"",'PI - PPG'!B38,"")</f>
        <v/>
      </c>
      <c r="C39" s="85">
        <v>36</v>
      </c>
      <c r="D39" s="25" t="str">
        <f>IF('PI - PPG'!D38&lt;&gt;"",'PI - PPG'!D38,"")</f>
        <v/>
      </c>
      <c r="E39" s="151" t="str">
        <f>IF('PI - PPG'!E38&lt;&gt;"",'PI - PPG'!E38," ")</f>
        <v xml:space="preserve"> 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95">
        <v>0</v>
      </c>
      <c r="N39" s="28">
        <v>0</v>
      </c>
      <c r="O39" s="28">
        <v>0</v>
      </c>
      <c r="P39" s="151" t="str">
        <f>IF('PI - PPG'!U38&lt;&gt;"",'PI - PPG'!U38," ")</f>
        <v xml:space="preserve"> 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95">
        <v>0</v>
      </c>
      <c r="Y39" s="28">
        <v>0</v>
      </c>
      <c r="Z39" s="28">
        <v>0</v>
      </c>
      <c r="AA39" s="151" t="str">
        <f>IF('PI - PPG'!AK38&lt;&gt;"",'PI - PPG'!AK38," ")</f>
        <v xml:space="preserve"> 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0</v>
      </c>
      <c r="AI39" s="95">
        <v>0</v>
      </c>
      <c r="AJ39" s="28">
        <v>0</v>
      </c>
      <c r="AK39" s="28">
        <v>0</v>
      </c>
      <c r="AL39" s="253"/>
      <c r="AM39" s="152">
        <f>'PI - PPG'!BB38</f>
        <v>0</v>
      </c>
      <c r="AN39" s="26" t="str">
        <f t="shared" si="0"/>
        <v/>
      </c>
      <c r="AO39" s="26" t="str">
        <f t="shared" si="1"/>
        <v/>
      </c>
      <c r="AP39" s="26" t="str">
        <f t="shared" si="2"/>
        <v/>
      </c>
      <c r="AQ39" s="26" t="str">
        <f t="shared" si="3"/>
        <v/>
      </c>
      <c r="AR39" s="26" t="str">
        <f t="shared" si="4"/>
        <v/>
      </c>
      <c r="AS39" s="26" t="str">
        <f t="shared" si="5"/>
        <v/>
      </c>
      <c r="AT39" s="26" t="str">
        <f t="shared" si="6"/>
        <v/>
      </c>
      <c r="AU39" s="26" t="str">
        <f t="shared" si="7"/>
        <v/>
      </c>
      <c r="AV39" s="26">
        <f t="shared" si="8"/>
        <v>0</v>
      </c>
      <c r="AW39" s="26" t="str">
        <f t="shared" si="9"/>
        <v/>
      </c>
      <c r="AX39" s="26" t="str">
        <f t="shared" si="10"/>
        <v/>
      </c>
    </row>
    <row r="40" spans="1:50" ht="16" thickBot="1">
      <c r="A40" s="25" t="str">
        <f>IF('PI - PPG'!A39&lt;&gt;"",'PI - PPG'!A39,"")</f>
        <v/>
      </c>
      <c r="B40" s="25" t="str">
        <f>IF('PI - PPG'!B39&lt;&gt;"",'PI - PPG'!B39,"")</f>
        <v/>
      </c>
      <c r="C40" s="85">
        <v>37</v>
      </c>
      <c r="D40" s="25" t="str">
        <f>IF('PI - PPG'!D39&lt;&gt;"",'PI - PPG'!D39,"")</f>
        <v/>
      </c>
      <c r="E40" s="151" t="str">
        <f>IF('PI - PPG'!E39&lt;&gt;"",'PI - PPG'!E39," ")</f>
        <v xml:space="preserve"> 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95">
        <v>0</v>
      </c>
      <c r="N40" s="28">
        <v>0</v>
      </c>
      <c r="O40" s="28">
        <v>0</v>
      </c>
      <c r="P40" s="151" t="str">
        <f>IF('PI - PPG'!U39&lt;&gt;"",'PI - PPG'!U39," ")</f>
        <v xml:space="preserve"> 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95">
        <v>0</v>
      </c>
      <c r="Y40" s="28">
        <v>0</v>
      </c>
      <c r="Z40" s="28">
        <v>0</v>
      </c>
      <c r="AA40" s="151" t="str">
        <f>IF('PI - PPG'!AK39&lt;&gt;"",'PI - PPG'!AK39," ")</f>
        <v xml:space="preserve"> 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  <c r="AI40" s="95">
        <v>0</v>
      </c>
      <c r="AJ40" s="28">
        <v>0</v>
      </c>
      <c r="AK40" s="28">
        <v>0</v>
      </c>
      <c r="AL40" s="253"/>
      <c r="AM40" s="152">
        <f>'PI - PPG'!BB39</f>
        <v>0</v>
      </c>
      <c r="AN40" s="26" t="str">
        <f t="shared" si="0"/>
        <v/>
      </c>
      <c r="AO40" s="26" t="str">
        <f t="shared" si="1"/>
        <v/>
      </c>
      <c r="AP40" s="26" t="str">
        <f t="shared" si="2"/>
        <v/>
      </c>
      <c r="AQ40" s="26" t="str">
        <f t="shared" si="3"/>
        <v/>
      </c>
      <c r="AR40" s="26" t="str">
        <f t="shared" si="4"/>
        <v/>
      </c>
      <c r="AS40" s="26" t="str">
        <f t="shared" si="5"/>
        <v/>
      </c>
      <c r="AT40" s="26" t="str">
        <f t="shared" si="6"/>
        <v/>
      </c>
      <c r="AU40" s="26" t="str">
        <f t="shared" si="7"/>
        <v/>
      </c>
      <c r="AV40" s="26">
        <f t="shared" si="8"/>
        <v>0</v>
      </c>
      <c r="AW40" s="26" t="str">
        <f t="shared" si="9"/>
        <v/>
      </c>
      <c r="AX40" s="26" t="str">
        <f t="shared" si="10"/>
        <v/>
      </c>
    </row>
    <row r="41" spans="1:50" ht="16" thickBot="1">
      <c r="A41" s="25" t="str">
        <f>IF('PI - PPG'!A40&lt;&gt;"",'PI - PPG'!A40,"")</f>
        <v/>
      </c>
      <c r="B41" s="25" t="str">
        <f>IF('PI - PPG'!B40&lt;&gt;"",'PI - PPG'!B40,"")</f>
        <v/>
      </c>
      <c r="C41" s="85">
        <v>38</v>
      </c>
      <c r="D41" s="25" t="str">
        <f>IF('PI - PPG'!D40&lt;&gt;"",'PI - PPG'!D40,"")</f>
        <v/>
      </c>
      <c r="E41" s="151" t="str">
        <f>IF('PI - PPG'!E40&lt;&gt;"",'PI - PPG'!E40," ")</f>
        <v xml:space="preserve"> 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95">
        <v>0</v>
      </c>
      <c r="N41" s="28">
        <v>0</v>
      </c>
      <c r="O41" s="28">
        <v>0</v>
      </c>
      <c r="P41" s="151" t="str">
        <f>IF('PI - PPG'!U40&lt;&gt;"",'PI - PPG'!U40," ")</f>
        <v xml:space="preserve"> 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95">
        <v>0</v>
      </c>
      <c r="Y41" s="28">
        <v>0</v>
      </c>
      <c r="Z41" s="28">
        <v>0</v>
      </c>
      <c r="AA41" s="151" t="str">
        <f>IF('PI - PPG'!AK40&lt;&gt;"",'PI - PPG'!AK40," ")</f>
        <v xml:space="preserve"> 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95">
        <v>0</v>
      </c>
      <c r="AJ41" s="28">
        <v>0</v>
      </c>
      <c r="AK41" s="28">
        <v>0</v>
      </c>
      <c r="AL41" s="253"/>
      <c r="AM41" s="152">
        <f>'PI - PPG'!BB40</f>
        <v>0</v>
      </c>
      <c r="AN41" s="26" t="str">
        <f t="shared" si="0"/>
        <v/>
      </c>
      <c r="AO41" s="26" t="str">
        <f t="shared" si="1"/>
        <v/>
      </c>
      <c r="AP41" s="26" t="str">
        <f t="shared" si="2"/>
        <v/>
      </c>
      <c r="AQ41" s="26" t="str">
        <f t="shared" si="3"/>
        <v/>
      </c>
      <c r="AR41" s="26" t="str">
        <f t="shared" si="4"/>
        <v/>
      </c>
      <c r="AS41" s="26" t="str">
        <f t="shared" si="5"/>
        <v/>
      </c>
      <c r="AT41" s="26" t="str">
        <f t="shared" si="6"/>
        <v/>
      </c>
      <c r="AU41" s="26" t="str">
        <f t="shared" si="7"/>
        <v/>
      </c>
      <c r="AV41" s="26">
        <f t="shared" si="8"/>
        <v>0</v>
      </c>
      <c r="AW41" s="26" t="str">
        <f t="shared" si="9"/>
        <v/>
      </c>
      <c r="AX41" s="26" t="str">
        <f t="shared" si="10"/>
        <v/>
      </c>
    </row>
    <row r="42" spans="1:50" ht="16" thickBot="1">
      <c r="A42" s="25" t="str">
        <f>IF('PI - PPG'!A41&lt;&gt;"",'PI - PPG'!A41,"")</f>
        <v/>
      </c>
      <c r="B42" s="25" t="str">
        <f>IF('PI - PPG'!B41&lt;&gt;"",'PI - PPG'!B41,"")</f>
        <v/>
      </c>
      <c r="C42" s="85">
        <v>39</v>
      </c>
      <c r="D42" s="25" t="str">
        <f>IF('PI - PPG'!D41&lt;&gt;"",'PI - PPG'!D41,"")</f>
        <v/>
      </c>
      <c r="E42" s="151" t="str">
        <f>IF('PI - PPG'!E41&lt;&gt;"",'PI - PPG'!E41," ")</f>
        <v xml:space="preserve"> 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95">
        <v>0</v>
      </c>
      <c r="N42" s="28">
        <v>0</v>
      </c>
      <c r="O42" s="28">
        <v>0</v>
      </c>
      <c r="P42" s="151" t="str">
        <f>IF('PI - PPG'!U41&lt;&gt;"",'PI - PPG'!U41," ")</f>
        <v xml:space="preserve"> 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95">
        <v>0</v>
      </c>
      <c r="Y42" s="28">
        <v>0</v>
      </c>
      <c r="Z42" s="28">
        <v>0</v>
      </c>
      <c r="AA42" s="151" t="str">
        <f>IF('PI - PPG'!AK41&lt;&gt;"",'PI - PPG'!AK41," ")</f>
        <v xml:space="preserve"> 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0</v>
      </c>
      <c r="AI42" s="95">
        <v>0</v>
      </c>
      <c r="AJ42" s="28">
        <v>0</v>
      </c>
      <c r="AK42" s="28">
        <v>0</v>
      </c>
      <c r="AL42" s="253"/>
      <c r="AM42" s="152">
        <f>'PI - PPG'!BB41</f>
        <v>0</v>
      </c>
      <c r="AN42" s="26" t="str">
        <f t="shared" si="0"/>
        <v/>
      </c>
      <c r="AO42" s="26" t="str">
        <f t="shared" si="1"/>
        <v/>
      </c>
      <c r="AP42" s="26" t="str">
        <f t="shared" si="2"/>
        <v/>
      </c>
      <c r="AQ42" s="26" t="str">
        <f t="shared" si="3"/>
        <v/>
      </c>
      <c r="AR42" s="26" t="str">
        <f t="shared" si="4"/>
        <v/>
      </c>
      <c r="AS42" s="26" t="str">
        <f t="shared" si="5"/>
        <v/>
      </c>
      <c r="AT42" s="26" t="str">
        <f t="shared" si="6"/>
        <v/>
      </c>
      <c r="AU42" s="26" t="str">
        <f t="shared" si="7"/>
        <v/>
      </c>
      <c r="AV42" s="26">
        <f t="shared" si="8"/>
        <v>0</v>
      </c>
      <c r="AW42" s="26" t="str">
        <f t="shared" si="9"/>
        <v/>
      </c>
      <c r="AX42" s="26" t="str">
        <f t="shared" si="10"/>
        <v/>
      </c>
    </row>
    <row r="43" spans="1:50" ht="16" thickBot="1">
      <c r="A43" s="25" t="str">
        <f>IF('PI - PPG'!A42&lt;&gt;"",'PI - PPG'!A42,"")</f>
        <v/>
      </c>
      <c r="B43" s="25" t="str">
        <f>IF('PI - PPG'!B42&lt;&gt;"",'PI - PPG'!B42,"")</f>
        <v/>
      </c>
      <c r="C43" s="85">
        <v>40</v>
      </c>
      <c r="D43" s="25" t="str">
        <f>IF('PI - PPG'!D42&lt;&gt;"",'PI - PPG'!D42,"")</f>
        <v/>
      </c>
      <c r="E43" s="151" t="str">
        <f>IF('PI - PPG'!E42&lt;&gt;"",'PI - PPG'!E42," ")</f>
        <v xml:space="preserve"> 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95">
        <v>0</v>
      </c>
      <c r="N43" s="28">
        <v>0</v>
      </c>
      <c r="O43" s="28">
        <v>0</v>
      </c>
      <c r="P43" s="151" t="str">
        <f>IF('PI - PPG'!U42&lt;&gt;"",'PI - PPG'!U42," ")</f>
        <v xml:space="preserve"> 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95">
        <v>0</v>
      </c>
      <c r="Y43" s="28">
        <v>0</v>
      </c>
      <c r="Z43" s="28">
        <v>0</v>
      </c>
      <c r="AA43" s="151" t="str">
        <f>IF('PI - PPG'!AK42&lt;&gt;"",'PI - PPG'!AK42," ")</f>
        <v xml:space="preserve"> 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  <c r="AI43" s="95">
        <v>0</v>
      </c>
      <c r="AJ43" s="28">
        <v>0</v>
      </c>
      <c r="AK43" s="28">
        <v>0</v>
      </c>
      <c r="AL43" s="253"/>
      <c r="AM43" s="152">
        <f>'PI - PPG'!BB42</f>
        <v>0</v>
      </c>
      <c r="AN43" s="26" t="str">
        <f t="shared" si="0"/>
        <v/>
      </c>
      <c r="AO43" s="26" t="str">
        <f t="shared" si="1"/>
        <v/>
      </c>
      <c r="AP43" s="26" t="str">
        <f t="shared" si="2"/>
        <v/>
      </c>
      <c r="AQ43" s="26" t="str">
        <f t="shared" si="3"/>
        <v/>
      </c>
      <c r="AR43" s="26" t="str">
        <f t="shared" si="4"/>
        <v/>
      </c>
      <c r="AS43" s="26" t="str">
        <f t="shared" si="5"/>
        <v/>
      </c>
      <c r="AT43" s="26" t="str">
        <f t="shared" si="6"/>
        <v/>
      </c>
      <c r="AU43" s="26" t="str">
        <f t="shared" si="7"/>
        <v/>
      </c>
      <c r="AV43" s="26">
        <f t="shared" si="8"/>
        <v>0</v>
      </c>
      <c r="AW43" s="26" t="str">
        <f t="shared" si="9"/>
        <v/>
      </c>
      <c r="AX43" s="26" t="str">
        <f t="shared" si="10"/>
        <v/>
      </c>
    </row>
    <row r="44" spans="1:50" ht="16" thickBot="1">
      <c r="B44" s="30"/>
      <c r="C44" s="31"/>
      <c r="D44" s="32"/>
      <c r="E44" s="33"/>
      <c r="F44" s="34"/>
      <c r="G44" s="35"/>
      <c r="H44" s="34"/>
      <c r="I44" s="34"/>
      <c r="J44" s="34"/>
      <c r="K44" s="34"/>
      <c r="L44" s="34"/>
      <c r="M44" s="34"/>
      <c r="N44" s="34"/>
      <c r="O44" s="34"/>
      <c r="P44" s="27"/>
      <c r="Q44" s="34"/>
      <c r="R44" s="35"/>
      <c r="S44" s="34"/>
      <c r="T44" s="34"/>
      <c r="U44" s="34"/>
      <c r="V44" s="34"/>
      <c r="W44" s="34"/>
      <c r="X44" s="34"/>
      <c r="Y44" s="34"/>
      <c r="Z44" s="34"/>
      <c r="AA44" s="33"/>
      <c r="AB44" s="34"/>
      <c r="AC44" s="35"/>
      <c r="AD44" s="34"/>
      <c r="AE44" s="34"/>
      <c r="AF44" s="34"/>
      <c r="AG44" s="34"/>
      <c r="AH44" s="34"/>
      <c r="AI44" s="34"/>
      <c r="AJ44" s="34"/>
      <c r="AK44" s="34"/>
      <c r="AL44" s="254"/>
      <c r="AM44" s="31"/>
      <c r="AN44" s="34">
        <f>SUM(AN4:AN43)/3</f>
        <v>0</v>
      </c>
      <c r="AO44" s="34">
        <f t="shared" ref="AO44:AX44" si="11">SUM(AO4:AO43)/3</f>
        <v>0</v>
      </c>
      <c r="AP44" s="34">
        <f t="shared" si="11"/>
        <v>0</v>
      </c>
      <c r="AQ44" s="34">
        <f t="shared" si="11"/>
        <v>0</v>
      </c>
      <c r="AR44" s="34">
        <f t="shared" si="11"/>
        <v>0</v>
      </c>
      <c r="AS44" s="34">
        <f t="shared" si="11"/>
        <v>0</v>
      </c>
      <c r="AT44" s="34">
        <f t="shared" si="11"/>
        <v>0</v>
      </c>
      <c r="AU44" s="34">
        <f t="shared" si="11"/>
        <v>0</v>
      </c>
      <c r="AV44" s="34">
        <f t="shared" si="11"/>
        <v>0</v>
      </c>
      <c r="AW44" s="34">
        <f t="shared" si="11"/>
        <v>0</v>
      </c>
      <c r="AX44" s="34">
        <f t="shared" si="11"/>
        <v>0</v>
      </c>
    </row>
    <row r="45" spans="1:50">
      <c r="D45" s="8"/>
      <c r="E45" s="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81"/>
      <c r="AM45" s="81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</row>
  </sheetData>
  <mergeCells count="9">
    <mergeCell ref="AN1:AX1"/>
    <mergeCell ref="AN2:AX2"/>
    <mergeCell ref="AL1:AL44"/>
    <mergeCell ref="F1:O1"/>
    <mergeCell ref="Q1:Z1"/>
    <mergeCell ref="AB1:AK1"/>
    <mergeCell ref="F2:O2"/>
    <mergeCell ref="Q2:Z2"/>
    <mergeCell ref="AB2:AK2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0"/>
  <sheetViews>
    <sheetView zoomScale="150" zoomScaleNormal="150" zoomScalePageLayoutView="150" workbookViewId="0"/>
  </sheetViews>
  <sheetFormatPr baseColWidth="10" defaultRowHeight="15" x14ac:dyDescent="0"/>
  <cols>
    <col min="1" max="1" width="10.83203125" customWidth="1"/>
    <col min="2" max="2" width="9.83203125" customWidth="1"/>
    <col min="3" max="3" width="3.33203125" customWidth="1"/>
    <col min="4" max="4" width="24.5" customWidth="1"/>
    <col min="5" max="5" width="11" customWidth="1"/>
    <col min="6" max="6" width="10.5" customWidth="1"/>
    <col min="7" max="7" width="10.6640625" customWidth="1"/>
    <col min="8" max="8" width="6.5" customWidth="1"/>
    <col min="9" max="9" width="9" customWidth="1"/>
    <col min="10" max="10" width="5.83203125" customWidth="1"/>
    <col min="11" max="11" width="9.6640625" customWidth="1"/>
    <col min="12" max="12" width="12" customWidth="1"/>
    <col min="13" max="13" width="14.33203125" customWidth="1"/>
    <col min="14" max="14" width="16.5" customWidth="1"/>
    <col min="15" max="15" width="7.5" bestFit="1" customWidth="1"/>
    <col min="16" max="16" width="8.33203125" bestFit="1" customWidth="1"/>
    <col min="17" max="17" width="8.83203125" customWidth="1"/>
    <col min="18" max="18" width="9.33203125" bestFit="1" customWidth="1"/>
    <col min="19" max="19" width="11.33203125" customWidth="1"/>
    <col min="20" max="20" width="11" customWidth="1"/>
    <col min="21" max="21" width="8.6640625" customWidth="1"/>
    <col min="22" max="23" width="6.33203125" customWidth="1"/>
    <col min="35" max="35" width="4.1640625" customWidth="1"/>
    <col min="37" max="37" width="5.6640625" customWidth="1"/>
    <col min="38" max="38" width="10.83203125" customWidth="1"/>
    <col min="39" max="39" width="9" customWidth="1"/>
    <col min="40" max="40" width="5" bestFit="1" customWidth="1"/>
    <col min="41" max="41" width="9.33203125" bestFit="1" customWidth="1"/>
    <col min="42" max="42" width="5" bestFit="1" customWidth="1"/>
    <col min="43" max="43" width="9.33203125" bestFit="1" customWidth="1"/>
    <col min="44" max="44" width="6.1640625" customWidth="1"/>
    <col min="45" max="45" width="9" customWidth="1"/>
    <col min="47" max="47" width="7" customWidth="1"/>
    <col min="48" max="48" width="4.83203125" customWidth="1"/>
    <col min="49" max="49" width="4.5" customWidth="1"/>
    <col min="50" max="50" width="5.1640625" customWidth="1"/>
    <col min="51" max="51" width="4.6640625" customWidth="1"/>
    <col min="52" max="52" width="4.1640625" customWidth="1"/>
  </cols>
  <sheetData>
    <row r="1" spans="1:46" ht="15" customHeight="1">
      <c r="E1" s="269" t="s">
        <v>189</v>
      </c>
      <c r="F1" s="274"/>
      <c r="G1" s="274"/>
      <c r="H1" s="274"/>
      <c r="I1" s="275"/>
      <c r="J1" s="276" t="s">
        <v>150</v>
      </c>
      <c r="K1" s="261"/>
      <c r="L1" s="261"/>
      <c r="M1" s="277"/>
      <c r="N1" s="158" t="s">
        <v>151</v>
      </c>
      <c r="O1" s="276" t="s">
        <v>152</v>
      </c>
      <c r="P1" s="277"/>
      <c r="Q1" s="269" t="s">
        <v>153</v>
      </c>
      <c r="R1" s="274"/>
      <c r="S1" s="274"/>
      <c r="T1" s="274"/>
      <c r="U1" s="270"/>
      <c r="V1" s="278" t="s">
        <v>135</v>
      </c>
      <c r="W1" s="173"/>
      <c r="X1" s="269" t="s">
        <v>147</v>
      </c>
      <c r="Y1" s="270"/>
      <c r="Z1" s="271" t="s">
        <v>150</v>
      </c>
      <c r="AA1" s="272"/>
      <c r="AB1" s="269" t="s">
        <v>151</v>
      </c>
      <c r="AC1" s="270"/>
      <c r="AD1" s="271" t="s">
        <v>152</v>
      </c>
      <c r="AE1" s="273"/>
      <c r="AF1" s="272"/>
      <c r="AG1" s="269" t="s">
        <v>152</v>
      </c>
      <c r="AH1" s="270"/>
      <c r="AJ1" s="180" t="s">
        <v>50</v>
      </c>
      <c r="AK1" s="157"/>
      <c r="AL1" s="178" t="s">
        <v>154</v>
      </c>
      <c r="AM1" s="265" t="s">
        <v>54</v>
      </c>
      <c r="AN1" s="266"/>
      <c r="AO1" s="265" t="s">
        <v>54</v>
      </c>
      <c r="AP1" s="266"/>
      <c r="AQ1" s="265" t="s">
        <v>54</v>
      </c>
      <c r="AR1" s="266"/>
      <c r="AT1" t="s">
        <v>186</v>
      </c>
    </row>
    <row r="2" spans="1:46" ht="16" thickBot="1">
      <c r="A2" t="s">
        <v>194</v>
      </c>
      <c r="B2" t="s">
        <v>193</v>
      </c>
      <c r="C2" t="s">
        <v>195</v>
      </c>
      <c r="D2" t="s">
        <v>2</v>
      </c>
      <c r="E2" s="159" t="s">
        <v>116</v>
      </c>
      <c r="F2" s="160" t="s">
        <v>148</v>
      </c>
      <c r="G2" s="160" t="s">
        <v>171</v>
      </c>
      <c r="H2" s="160" t="s">
        <v>119</v>
      </c>
      <c r="I2" s="161" t="s">
        <v>149</v>
      </c>
      <c r="J2" s="159" t="s">
        <v>117</v>
      </c>
      <c r="K2" s="165" t="s">
        <v>179</v>
      </c>
      <c r="L2" s="165" t="s">
        <v>180</v>
      </c>
      <c r="M2" s="156" t="s">
        <v>181</v>
      </c>
      <c r="N2" s="166" t="s">
        <v>182</v>
      </c>
      <c r="O2" s="159" t="s">
        <v>118</v>
      </c>
      <c r="P2" s="161" t="s">
        <v>172</v>
      </c>
      <c r="Q2" s="167" t="s">
        <v>176</v>
      </c>
      <c r="R2" s="168" t="s">
        <v>175</v>
      </c>
      <c r="S2" s="168" t="s">
        <v>174</v>
      </c>
      <c r="T2" s="168" t="s">
        <v>173</v>
      </c>
      <c r="U2" s="169" t="s">
        <v>177</v>
      </c>
      <c r="V2" s="279"/>
      <c r="W2" s="173"/>
      <c r="X2" s="171" t="s">
        <v>50</v>
      </c>
      <c r="Y2" s="172" t="s">
        <v>43</v>
      </c>
      <c r="Z2" s="171" t="s">
        <v>50</v>
      </c>
      <c r="AA2" s="172" t="s">
        <v>43</v>
      </c>
      <c r="AB2" s="171" t="s">
        <v>50</v>
      </c>
      <c r="AC2" s="172" t="s">
        <v>43</v>
      </c>
      <c r="AD2" s="171" t="s">
        <v>187</v>
      </c>
      <c r="AE2" s="186" t="s">
        <v>188</v>
      </c>
      <c r="AF2" s="172" t="s">
        <v>43</v>
      </c>
      <c r="AG2" s="171" t="s">
        <v>50</v>
      </c>
      <c r="AH2" s="172" t="s">
        <v>43</v>
      </c>
      <c r="AJ2" s="181"/>
      <c r="AK2" s="177" t="s">
        <v>155</v>
      </c>
      <c r="AL2" s="178">
        <f>_xlfn.QUARTILE.INC($AJ$3:$AJ$42,1)</f>
        <v>0</v>
      </c>
      <c r="AM2" s="267" t="s">
        <v>160</v>
      </c>
      <c r="AN2" s="268"/>
      <c r="AO2" s="267" t="s">
        <v>158</v>
      </c>
      <c r="AP2" s="268"/>
      <c r="AQ2" s="267" t="s">
        <v>159</v>
      </c>
      <c r="AR2" s="268"/>
    </row>
    <row r="3" spans="1:46" ht="16" thickBot="1">
      <c r="A3" s="176" t="str">
        <f>IF('PI - PPG'!A3&lt;&gt;"",'PI - PPG'!A3,"")</f>
        <v/>
      </c>
      <c r="B3" s="176" t="str">
        <f>IF('PI - PPG'!B3&lt;&gt;"",'PI - PPG'!B3,"")</f>
        <v>IES/UF</v>
      </c>
      <c r="C3" s="176">
        <f>IF('PI - PPG'!C3&lt;&gt;"",'PI - PPG'!C3,"")</f>
        <v>1</v>
      </c>
      <c r="D3" s="176" t="str">
        <f>IF('PI - PPG'!D3&lt;&gt;"",'PI - PPG'!D3,"")</f>
        <v>DOCENTE A</v>
      </c>
      <c r="E3" s="189"/>
      <c r="F3" s="190"/>
      <c r="G3" s="190"/>
      <c r="H3" s="190"/>
      <c r="I3" s="191"/>
      <c r="J3" s="189"/>
      <c r="K3" s="190"/>
      <c r="L3" s="190"/>
      <c r="M3" s="191"/>
      <c r="N3" s="192"/>
      <c r="O3" s="189"/>
      <c r="P3" s="191"/>
      <c r="Q3" s="189"/>
      <c r="R3" s="190"/>
      <c r="S3" s="193"/>
      <c r="T3" s="190"/>
      <c r="U3" s="194"/>
      <c r="V3" s="279"/>
      <c r="W3" s="174">
        <f>'PI - PPG'!BB3</f>
        <v>3</v>
      </c>
      <c r="X3" s="162">
        <f>SUM(E3:I3)</f>
        <v>0</v>
      </c>
      <c r="Y3" s="163">
        <f>IF(X3&gt;=10,10,X3)</f>
        <v>0</v>
      </c>
      <c r="Z3" s="170">
        <f>(J3+K3+L3+M3)</f>
        <v>0</v>
      </c>
      <c r="AA3" s="164">
        <f>IF(Z3&gt;=10,10,Z3)</f>
        <v>0</v>
      </c>
      <c r="AB3" s="162">
        <f>SUM(N3)</f>
        <v>0</v>
      </c>
      <c r="AC3" s="163">
        <f>AB3*5</f>
        <v>0</v>
      </c>
      <c r="AD3" s="170">
        <f>O3*8</f>
        <v>0</v>
      </c>
      <c r="AE3" s="187">
        <f>P3*5</f>
        <v>0</v>
      </c>
      <c r="AF3" s="164">
        <f>SUM(AD3:AE3)</f>
        <v>0</v>
      </c>
      <c r="AG3" s="162">
        <f>SUM(Q3:U3)</f>
        <v>0</v>
      </c>
      <c r="AH3" s="163">
        <f>AG3*10</f>
        <v>0</v>
      </c>
      <c r="AJ3" s="182">
        <f t="shared" ref="AJ3:AJ42" si="0">IF(W3&gt;0,SUM(AH3,AF3,AC3,AA3,Y3),"")</f>
        <v>0</v>
      </c>
      <c r="AK3" s="177" t="s">
        <v>156</v>
      </c>
      <c r="AL3" s="178">
        <f>_xlfn.QUARTILE.INC($AJ$3:$AJ$42,2)</f>
        <v>0</v>
      </c>
      <c r="AM3" s="260" t="str">
        <f t="shared" ref="AM3:AM20" si="1">IF(AJ3="","",(IF($AJ3&gt;$AL$2,"SIM","NÃO")))</f>
        <v>NÃO</v>
      </c>
      <c r="AN3" s="237"/>
      <c r="AO3" s="260" t="str">
        <f>IF(AJ3="","",(IF($AJ3&gt;$AL$3,"SIM","NÃO")))</f>
        <v>NÃO</v>
      </c>
      <c r="AP3" s="237"/>
      <c r="AQ3" s="260" t="str">
        <f>IF(AJ3="","",(IF($AJ3&gt;$AL$4,"SIM","NÃO")))</f>
        <v>NÃO</v>
      </c>
      <c r="AR3" s="237"/>
      <c r="AT3" s="183" t="e">
        <f>AJ3/$AJ$44*100</f>
        <v>#DIV/0!</v>
      </c>
    </row>
    <row r="4" spans="1:46" ht="16" thickBot="1">
      <c r="A4" s="176" t="str">
        <f>IF('PI - PPG'!A4&lt;&gt;"",'PI - PPG'!A4,"")</f>
        <v/>
      </c>
      <c r="B4" s="25" t="str">
        <f>IF('PI - PPG'!B4&lt;&gt;"",'PI - PPG'!B4,"")</f>
        <v/>
      </c>
      <c r="C4" s="25">
        <f>IF('PI - PPG'!C4&lt;&gt;"",'PI - PPG'!C4,"")</f>
        <v>2</v>
      </c>
      <c r="D4" s="137" t="str">
        <f>IF('PI - PPG'!D4&lt;&gt;"",'PI - PPG'!D4,"")</f>
        <v/>
      </c>
      <c r="E4" s="195"/>
      <c r="F4" s="109"/>
      <c r="G4" s="109"/>
      <c r="H4" s="109"/>
      <c r="I4" s="196"/>
      <c r="J4" s="195"/>
      <c r="K4" s="109"/>
      <c r="L4" s="109"/>
      <c r="M4" s="196"/>
      <c r="N4" s="197"/>
      <c r="O4" s="195"/>
      <c r="P4" s="196"/>
      <c r="Q4" s="195"/>
      <c r="R4" s="109"/>
      <c r="S4" s="109"/>
      <c r="T4" s="109"/>
      <c r="U4" s="198"/>
      <c r="V4" s="279"/>
      <c r="W4" s="174">
        <f>'PI - PPG'!BB4</f>
        <v>0</v>
      </c>
      <c r="X4" s="162">
        <f t="shared" ref="X4:X42" si="2">SUM(E4:I4)</f>
        <v>0</v>
      </c>
      <c r="Y4" s="163">
        <f t="shared" ref="Y4:Y42" si="3">IF(X4&gt;=10,10,X4)</f>
        <v>0</v>
      </c>
      <c r="Z4" s="170">
        <f t="shared" ref="Z4:Z9" si="4">SUM(J4:M4)*20</f>
        <v>0</v>
      </c>
      <c r="AA4" s="164">
        <f t="shared" ref="AA4:AA42" si="5">IF(Z4&gt;=10,10,Z4)</f>
        <v>0</v>
      </c>
      <c r="AB4" s="162">
        <f t="shared" ref="AB4:AB9" si="6">SUM(N4)*40</f>
        <v>0</v>
      </c>
      <c r="AC4" s="163">
        <f t="shared" ref="AC4:AC42" si="7">IF(AB4&gt;=120,120,AB4)</f>
        <v>0</v>
      </c>
      <c r="AD4" s="170">
        <f t="shared" ref="AD4:AD42" si="8">O4*8</f>
        <v>0</v>
      </c>
      <c r="AE4" s="187">
        <f t="shared" ref="AE4:AE42" si="9">P4*5</f>
        <v>0</v>
      </c>
      <c r="AF4" s="164">
        <f t="shared" ref="AF4:AF42" si="10">SUM(AD4:AE4)</f>
        <v>0</v>
      </c>
      <c r="AG4" s="162">
        <f t="shared" ref="AG4:AG42" si="11">SUM(Q4:U4)</f>
        <v>0</v>
      </c>
      <c r="AH4" s="163">
        <f t="shared" ref="AH4:AH42" si="12">AG4*10</f>
        <v>0</v>
      </c>
      <c r="AJ4" s="182" t="str">
        <f t="shared" si="0"/>
        <v/>
      </c>
      <c r="AK4" s="177" t="s">
        <v>157</v>
      </c>
      <c r="AL4" s="178">
        <f>_xlfn.QUARTILE.INC($AJ$3:$AJ$42,3)</f>
        <v>0</v>
      </c>
      <c r="AM4" s="260" t="str">
        <f t="shared" si="1"/>
        <v/>
      </c>
      <c r="AN4" s="237"/>
      <c r="AO4" s="260" t="str">
        <f t="shared" ref="AO4:AO23" si="13">IF(AJ4="","",(IF($AJ4&gt;$AL$3,"SIM","NÃO")))</f>
        <v/>
      </c>
      <c r="AP4" s="237"/>
      <c r="AQ4" s="260" t="str">
        <f t="shared" ref="AQ4:AQ42" si="14">IF(AJ4="","",(IF($AJ4&gt;$AL$4,"SIM","NÃO")))</f>
        <v/>
      </c>
      <c r="AR4" s="237"/>
      <c r="AT4" s="183" t="e">
        <f t="shared" ref="AT4:AT42" si="15">AJ4/$AJ$44*100</f>
        <v>#VALUE!</v>
      </c>
    </row>
    <row r="5" spans="1:46" ht="16" thickBot="1">
      <c r="A5" s="176" t="str">
        <f>IF('PI - PPG'!A5&lt;&gt;"",'PI - PPG'!A5,"")</f>
        <v/>
      </c>
      <c r="B5" s="25" t="str">
        <f>IF('PI - PPG'!B5&lt;&gt;"",'PI - PPG'!B5,"")</f>
        <v/>
      </c>
      <c r="C5" s="25">
        <f>IF('PI - PPG'!C5&lt;&gt;"",'PI - PPG'!C5,"")</f>
        <v>3</v>
      </c>
      <c r="D5" s="137" t="str">
        <f>IF('PI - PPG'!D5&lt;&gt;"",'PI - PPG'!D5,"")</f>
        <v/>
      </c>
      <c r="E5" s="195"/>
      <c r="F5" s="109"/>
      <c r="G5" s="109"/>
      <c r="H5" s="109"/>
      <c r="I5" s="196"/>
      <c r="J5" s="195"/>
      <c r="K5" s="109"/>
      <c r="L5" s="109"/>
      <c r="M5" s="196"/>
      <c r="N5" s="199"/>
      <c r="O5" s="195"/>
      <c r="P5" s="196"/>
      <c r="Q5" s="200"/>
      <c r="R5" s="109"/>
      <c r="S5" s="109"/>
      <c r="T5" s="109"/>
      <c r="U5" s="198"/>
      <c r="V5" s="279"/>
      <c r="W5" s="174">
        <f>'PI - PPG'!BB5</f>
        <v>0</v>
      </c>
      <c r="X5" s="162">
        <f t="shared" si="2"/>
        <v>0</v>
      </c>
      <c r="Y5" s="163">
        <f t="shared" si="3"/>
        <v>0</v>
      </c>
      <c r="Z5" s="170">
        <f t="shared" si="4"/>
        <v>0</v>
      </c>
      <c r="AA5" s="164">
        <f t="shared" si="5"/>
        <v>0</v>
      </c>
      <c r="AB5" s="162">
        <f t="shared" si="6"/>
        <v>0</v>
      </c>
      <c r="AC5" s="163">
        <f t="shared" si="7"/>
        <v>0</v>
      </c>
      <c r="AD5" s="170">
        <f t="shared" si="8"/>
        <v>0</v>
      </c>
      <c r="AE5" s="187">
        <f t="shared" si="9"/>
        <v>0</v>
      </c>
      <c r="AF5" s="164">
        <f t="shared" si="10"/>
        <v>0</v>
      </c>
      <c r="AG5" s="162">
        <f t="shared" si="11"/>
        <v>0</v>
      </c>
      <c r="AH5" s="163">
        <f t="shared" si="12"/>
        <v>0</v>
      </c>
      <c r="AJ5" s="182" t="str">
        <f t="shared" si="0"/>
        <v/>
      </c>
      <c r="AK5" s="56"/>
      <c r="AM5" s="260" t="str">
        <f t="shared" si="1"/>
        <v/>
      </c>
      <c r="AN5" s="237"/>
      <c r="AO5" s="260" t="str">
        <f t="shared" si="13"/>
        <v/>
      </c>
      <c r="AP5" s="237"/>
      <c r="AQ5" s="260" t="str">
        <f t="shared" si="14"/>
        <v/>
      </c>
      <c r="AR5" s="237"/>
      <c r="AT5" s="183" t="e">
        <f t="shared" si="15"/>
        <v>#VALUE!</v>
      </c>
    </row>
    <row r="6" spans="1:46" ht="16" thickBot="1">
      <c r="A6" s="176" t="str">
        <f>IF('PI - PPG'!A6&lt;&gt;"",'PI - PPG'!A6,"")</f>
        <v/>
      </c>
      <c r="B6" s="25" t="str">
        <f>IF('PI - PPG'!B6&lt;&gt;"",'PI - PPG'!B6,"")</f>
        <v/>
      </c>
      <c r="C6" s="25">
        <f>IF('PI - PPG'!C6&lt;&gt;"",'PI - PPG'!C6,"")</f>
        <v>4</v>
      </c>
      <c r="D6" s="137" t="str">
        <f>IF('PI - PPG'!D6&lt;&gt;"",'PI - PPG'!D6,"")</f>
        <v/>
      </c>
      <c r="E6" s="195"/>
      <c r="F6" s="109"/>
      <c r="G6" s="109"/>
      <c r="H6" s="109"/>
      <c r="I6" s="196"/>
      <c r="J6" s="195"/>
      <c r="K6" s="109"/>
      <c r="L6" s="109"/>
      <c r="M6" s="196"/>
      <c r="N6" s="199"/>
      <c r="O6" s="195"/>
      <c r="P6" s="196"/>
      <c r="Q6" s="200"/>
      <c r="R6" s="109"/>
      <c r="S6" s="109"/>
      <c r="T6" s="109"/>
      <c r="U6" s="198"/>
      <c r="V6" s="279"/>
      <c r="W6" s="174">
        <f>'PI - PPG'!BB6</f>
        <v>0</v>
      </c>
      <c r="X6" s="162">
        <f t="shared" si="2"/>
        <v>0</v>
      </c>
      <c r="Y6" s="163">
        <f t="shared" si="3"/>
        <v>0</v>
      </c>
      <c r="Z6" s="170">
        <f t="shared" si="4"/>
        <v>0</v>
      </c>
      <c r="AA6" s="164">
        <f t="shared" si="5"/>
        <v>0</v>
      </c>
      <c r="AB6" s="162">
        <f t="shared" si="6"/>
        <v>0</v>
      </c>
      <c r="AC6" s="163">
        <f t="shared" si="7"/>
        <v>0</v>
      </c>
      <c r="AD6" s="170">
        <f t="shared" si="8"/>
        <v>0</v>
      </c>
      <c r="AE6" s="187">
        <f t="shared" si="9"/>
        <v>0</v>
      </c>
      <c r="AF6" s="164">
        <f t="shared" si="10"/>
        <v>0</v>
      </c>
      <c r="AG6" s="162">
        <f t="shared" si="11"/>
        <v>0</v>
      </c>
      <c r="AH6" s="163">
        <f t="shared" si="12"/>
        <v>0</v>
      </c>
      <c r="AJ6" s="182" t="str">
        <f t="shared" si="0"/>
        <v/>
      </c>
      <c r="AM6" s="260" t="str">
        <f t="shared" si="1"/>
        <v/>
      </c>
      <c r="AN6" s="237"/>
      <c r="AO6" s="260" t="str">
        <f t="shared" si="13"/>
        <v/>
      </c>
      <c r="AP6" s="237"/>
      <c r="AQ6" s="260" t="str">
        <f t="shared" si="14"/>
        <v/>
      </c>
      <c r="AR6" s="237"/>
      <c r="AT6" s="183" t="e">
        <f t="shared" si="15"/>
        <v>#VALUE!</v>
      </c>
    </row>
    <row r="7" spans="1:46" ht="16" thickBot="1">
      <c r="A7" s="176" t="str">
        <f>IF('PI - PPG'!A7&lt;&gt;"",'PI - PPG'!A7,"")</f>
        <v/>
      </c>
      <c r="B7" s="25" t="str">
        <f>IF('PI - PPG'!B7&lt;&gt;"",'PI - PPG'!B7,"")</f>
        <v/>
      </c>
      <c r="C7" s="25">
        <f>IF('PI - PPG'!C7&lt;&gt;"",'PI - PPG'!C7,"")</f>
        <v>5</v>
      </c>
      <c r="D7" s="137" t="str">
        <f>IF('PI - PPG'!D7&lt;&gt;"",'PI - PPG'!D7,"")</f>
        <v/>
      </c>
      <c r="E7" s="195"/>
      <c r="F7" s="109"/>
      <c r="G7" s="109"/>
      <c r="H7" s="109"/>
      <c r="I7" s="196"/>
      <c r="J7" s="195"/>
      <c r="K7" s="109"/>
      <c r="L7" s="109"/>
      <c r="M7" s="196"/>
      <c r="N7" s="199"/>
      <c r="O7" s="195"/>
      <c r="P7" s="196"/>
      <c r="Q7" s="200"/>
      <c r="R7" s="109"/>
      <c r="S7" s="109"/>
      <c r="T7" s="109"/>
      <c r="U7" s="198"/>
      <c r="V7" s="279"/>
      <c r="W7" s="174">
        <f>'PI - PPG'!BB7</f>
        <v>0</v>
      </c>
      <c r="X7" s="162">
        <f t="shared" si="2"/>
        <v>0</v>
      </c>
      <c r="Y7" s="163">
        <f t="shared" si="3"/>
        <v>0</v>
      </c>
      <c r="Z7" s="170">
        <f t="shared" si="4"/>
        <v>0</v>
      </c>
      <c r="AA7" s="164">
        <f t="shared" si="5"/>
        <v>0</v>
      </c>
      <c r="AB7" s="162">
        <f t="shared" si="6"/>
        <v>0</v>
      </c>
      <c r="AC7" s="163">
        <f t="shared" si="7"/>
        <v>0</v>
      </c>
      <c r="AD7" s="170">
        <f t="shared" si="8"/>
        <v>0</v>
      </c>
      <c r="AE7" s="187">
        <f t="shared" si="9"/>
        <v>0</v>
      </c>
      <c r="AF7" s="164">
        <f t="shared" si="10"/>
        <v>0</v>
      </c>
      <c r="AG7" s="162">
        <f t="shared" si="11"/>
        <v>0</v>
      </c>
      <c r="AH7" s="163">
        <f t="shared" si="12"/>
        <v>0</v>
      </c>
      <c r="AJ7" s="182" t="str">
        <f t="shared" si="0"/>
        <v/>
      </c>
      <c r="AM7" s="260" t="str">
        <f t="shared" si="1"/>
        <v/>
      </c>
      <c r="AN7" s="237"/>
      <c r="AO7" s="260" t="str">
        <f t="shared" si="13"/>
        <v/>
      </c>
      <c r="AP7" s="237"/>
      <c r="AQ7" s="260" t="str">
        <f t="shared" si="14"/>
        <v/>
      </c>
      <c r="AR7" s="237"/>
      <c r="AT7" s="183" t="e">
        <f t="shared" si="15"/>
        <v>#VALUE!</v>
      </c>
    </row>
    <row r="8" spans="1:46" ht="16" thickBot="1">
      <c r="A8" s="176" t="str">
        <f>IF('PI - PPG'!A8&lt;&gt;"",'PI - PPG'!A8,"")</f>
        <v/>
      </c>
      <c r="B8" s="25" t="str">
        <f>IF('PI - PPG'!B8&lt;&gt;"",'PI - PPG'!B8,"")</f>
        <v/>
      </c>
      <c r="C8" s="25">
        <f>IF('PI - PPG'!C8&lt;&gt;"",'PI - PPG'!C8,"")</f>
        <v>6</v>
      </c>
      <c r="D8" s="137" t="str">
        <f>IF('PI - PPG'!D8&lt;&gt;"",'PI - PPG'!D8,"")</f>
        <v/>
      </c>
      <c r="E8" s="195"/>
      <c r="F8" s="109"/>
      <c r="G8" s="109"/>
      <c r="H8" s="109"/>
      <c r="I8" s="196"/>
      <c r="J8" s="195"/>
      <c r="K8" s="109"/>
      <c r="L8" s="109"/>
      <c r="M8" s="196"/>
      <c r="N8" s="199"/>
      <c r="O8" s="195"/>
      <c r="P8" s="196"/>
      <c r="Q8" s="200"/>
      <c r="R8" s="109"/>
      <c r="S8" s="109"/>
      <c r="T8" s="109"/>
      <c r="U8" s="198"/>
      <c r="V8" s="279"/>
      <c r="W8" s="174">
        <f>'PI - PPG'!BB8</f>
        <v>0</v>
      </c>
      <c r="X8" s="162">
        <f t="shared" si="2"/>
        <v>0</v>
      </c>
      <c r="Y8" s="163">
        <f t="shared" si="3"/>
        <v>0</v>
      </c>
      <c r="Z8" s="170">
        <f t="shared" si="4"/>
        <v>0</v>
      </c>
      <c r="AA8" s="164">
        <f t="shared" si="5"/>
        <v>0</v>
      </c>
      <c r="AB8" s="162">
        <f t="shared" si="6"/>
        <v>0</v>
      </c>
      <c r="AC8" s="163">
        <f t="shared" si="7"/>
        <v>0</v>
      </c>
      <c r="AD8" s="170">
        <f t="shared" si="8"/>
        <v>0</v>
      </c>
      <c r="AE8" s="187">
        <f t="shared" si="9"/>
        <v>0</v>
      </c>
      <c r="AF8" s="164">
        <f t="shared" si="10"/>
        <v>0</v>
      </c>
      <c r="AG8" s="162">
        <f t="shared" si="11"/>
        <v>0</v>
      </c>
      <c r="AH8" s="163">
        <f t="shared" si="12"/>
        <v>0</v>
      </c>
      <c r="AJ8" s="182" t="str">
        <f t="shared" si="0"/>
        <v/>
      </c>
      <c r="AM8" s="260" t="str">
        <f t="shared" si="1"/>
        <v/>
      </c>
      <c r="AN8" s="237"/>
      <c r="AO8" s="260" t="str">
        <f t="shared" si="13"/>
        <v/>
      </c>
      <c r="AP8" s="237"/>
      <c r="AQ8" s="260" t="str">
        <f t="shared" si="14"/>
        <v/>
      </c>
      <c r="AR8" s="237"/>
      <c r="AT8" s="183" t="e">
        <f t="shared" si="15"/>
        <v>#VALUE!</v>
      </c>
    </row>
    <row r="9" spans="1:46" ht="16" thickBot="1">
      <c r="A9" s="176" t="str">
        <f>IF('PI - PPG'!A9&lt;&gt;"",'PI - PPG'!A9,"")</f>
        <v/>
      </c>
      <c r="B9" s="25" t="str">
        <f>IF('PI - PPG'!B9&lt;&gt;"",'PI - PPG'!B9,"")</f>
        <v/>
      </c>
      <c r="C9" s="25">
        <f>IF('PI - PPG'!C9&lt;&gt;"",'PI - PPG'!C9,"")</f>
        <v>7</v>
      </c>
      <c r="D9" s="137" t="str">
        <f>IF('PI - PPG'!D9&lt;&gt;"",'PI - PPG'!D9,"")</f>
        <v/>
      </c>
      <c r="E9" s="195"/>
      <c r="F9" s="109"/>
      <c r="G9" s="109"/>
      <c r="H9" s="109"/>
      <c r="I9" s="196"/>
      <c r="J9" s="195"/>
      <c r="K9" s="109"/>
      <c r="L9" s="109"/>
      <c r="M9" s="196"/>
      <c r="N9" s="199"/>
      <c r="O9" s="195"/>
      <c r="P9" s="196"/>
      <c r="Q9" s="200"/>
      <c r="R9" s="109"/>
      <c r="S9" s="109"/>
      <c r="T9" s="109"/>
      <c r="U9" s="198"/>
      <c r="V9" s="279"/>
      <c r="W9" s="174">
        <f>'PI - PPG'!BB9</f>
        <v>0</v>
      </c>
      <c r="X9" s="162">
        <f t="shared" si="2"/>
        <v>0</v>
      </c>
      <c r="Y9" s="163">
        <f t="shared" si="3"/>
        <v>0</v>
      </c>
      <c r="Z9" s="170">
        <f t="shared" si="4"/>
        <v>0</v>
      </c>
      <c r="AA9" s="164">
        <f t="shared" si="5"/>
        <v>0</v>
      </c>
      <c r="AB9" s="162">
        <f t="shared" si="6"/>
        <v>0</v>
      </c>
      <c r="AC9" s="163">
        <f t="shared" si="7"/>
        <v>0</v>
      </c>
      <c r="AD9" s="170">
        <f t="shared" si="8"/>
        <v>0</v>
      </c>
      <c r="AE9" s="187">
        <f t="shared" si="9"/>
        <v>0</v>
      </c>
      <c r="AF9" s="164">
        <f t="shared" si="10"/>
        <v>0</v>
      </c>
      <c r="AG9" s="162">
        <f t="shared" si="11"/>
        <v>0</v>
      </c>
      <c r="AH9" s="163">
        <f t="shared" si="12"/>
        <v>0</v>
      </c>
      <c r="AJ9" s="182" t="str">
        <f t="shared" si="0"/>
        <v/>
      </c>
      <c r="AM9" s="260" t="str">
        <f t="shared" si="1"/>
        <v/>
      </c>
      <c r="AN9" s="237"/>
      <c r="AO9" s="260" t="str">
        <f t="shared" si="13"/>
        <v/>
      </c>
      <c r="AP9" s="237"/>
      <c r="AQ9" s="260" t="str">
        <f t="shared" si="14"/>
        <v/>
      </c>
      <c r="AR9" s="237"/>
      <c r="AT9" s="183" t="e">
        <f t="shared" si="15"/>
        <v>#VALUE!</v>
      </c>
    </row>
    <row r="10" spans="1:46" ht="16" thickBot="1">
      <c r="A10" s="176" t="str">
        <f>IF('PI - PPG'!A10&lt;&gt;"",'PI - PPG'!A10,"")</f>
        <v/>
      </c>
      <c r="B10" s="25" t="str">
        <f>IF('PI - PPG'!B10&lt;&gt;"",'PI - PPG'!B10,"")</f>
        <v/>
      </c>
      <c r="C10" s="25">
        <f>IF('PI - PPG'!C10&lt;&gt;"",'PI - PPG'!C10,"")</f>
        <v>8</v>
      </c>
      <c r="D10" s="137" t="str">
        <f>IF('PI - PPG'!D10&lt;&gt;"",'PI - PPG'!D10,"")</f>
        <v/>
      </c>
      <c r="E10" s="195"/>
      <c r="F10" s="109"/>
      <c r="G10" s="109"/>
      <c r="H10" s="109"/>
      <c r="I10" s="196"/>
      <c r="J10" s="195"/>
      <c r="K10" s="109"/>
      <c r="L10" s="109"/>
      <c r="M10" s="196"/>
      <c r="N10" s="199"/>
      <c r="O10" s="195"/>
      <c r="P10" s="196"/>
      <c r="Q10" s="200"/>
      <c r="R10" s="109"/>
      <c r="S10" s="109"/>
      <c r="T10" s="109"/>
      <c r="U10" s="198"/>
      <c r="V10" s="279"/>
      <c r="W10" s="174">
        <f>'PI - PPG'!BB10</f>
        <v>0</v>
      </c>
      <c r="X10" s="162">
        <f t="shared" si="2"/>
        <v>0</v>
      </c>
      <c r="Y10" s="163">
        <f t="shared" si="3"/>
        <v>0</v>
      </c>
      <c r="Z10" s="170">
        <f t="shared" ref="Z10:Z42" si="16">SUM(J10:M10)*20</f>
        <v>0</v>
      </c>
      <c r="AA10" s="164">
        <f t="shared" si="5"/>
        <v>0</v>
      </c>
      <c r="AB10" s="162">
        <f t="shared" ref="AB10:AB42" si="17">SUM(N10)*40</f>
        <v>0</v>
      </c>
      <c r="AC10" s="163">
        <f t="shared" si="7"/>
        <v>0</v>
      </c>
      <c r="AD10" s="170">
        <f t="shared" si="8"/>
        <v>0</v>
      </c>
      <c r="AE10" s="187">
        <f t="shared" si="9"/>
        <v>0</v>
      </c>
      <c r="AF10" s="164">
        <f t="shared" si="10"/>
        <v>0</v>
      </c>
      <c r="AG10" s="162">
        <f t="shared" si="11"/>
        <v>0</v>
      </c>
      <c r="AH10" s="163">
        <f t="shared" si="12"/>
        <v>0</v>
      </c>
      <c r="AJ10" s="182" t="str">
        <f t="shared" si="0"/>
        <v/>
      </c>
      <c r="AM10" s="260" t="str">
        <f t="shared" si="1"/>
        <v/>
      </c>
      <c r="AN10" s="237"/>
      <c r="AO10" s="260" t="str">
        <f t="shared" si="13"/>
        <v/>
      </c>
      <c r="AP10" s="237"/>
      <c r="AQ10" s="260" t="str">
        <f t="shared" si="14"/>
        <v/>
      </c>
      <c r="AR10" s="237"/>
      <c r="AT10" s="183" t="e">
        <f t="shared" si="15"/>
        <v>#VALUE!</v>
      </c>
    </row>
    <row r="11" spans="1:46" ht="16" thickBot="1">
      <c r="A11" s="176" t="str">
        <f>IF('PI - PPG'!A11&lt;&gt;"",'PI - PPG'!A11,"")</f>
        <v/>
      </c>
      <c r="B11" s="25" t="str">
        <f>IF('PI - PPG'!B11&lt;&gt;"",'PI - PPG'!B11,"")</f>
        <v/>
      </c>
      <c r="C11" s="25">
        <f>IF('PI - PPG'!C11&lt;&gt;"",'PI - PPG'!C11,"")</f>
        <v>9</v>
      </c>
      <c r="D11" s="137" t="str">
        <f>IF('PI - PPG'!D11&lt;&gt;"",'PI - PPG'!D11,"")</f>
        <v/>
      </c>
      <c r="E11" s="195"/>
      <c r="F11" s="109"/>
      <c r="G11" s="109"/>
      <c r="H11" s="109"/>
      <c r="I11" s="196"/>
      <c r="J11" s="195"/>
      <c r="K11" s="109"/>
      <c r="L11" s="109"/>
      <c r="M11" s="196"/>
      <c r="N11" s="199"/>
      <c r="O11" s="195"/>
      <c r="P11" s="196"/>
      <c r="Q11" s="195"/>
      <c r="R11" s="109"/>
      <c r="S11" s="109"/>
      <c r="T11" s="109"/>
      <c r="U11" s="198"/>
      <c r="V11" s="279"/>
      <c r="W11" s="174">
        <f>'PI - PPG'!BB11</f>
        <v>0</v>
      </c>
      <c r="X11" s="162">
        <f t="shared" si="2"/>
        <v>0</v>
      </c>
      <c r="Y11" s="163">
        <f t="shared" si="3"/>
        <v>0</v>
      </c>
      <c r="Z11" s="170">
        <f t="shared" si="16"/>
        <v>0</v>
      </c>
      <c r="AA11" s="164">
        <f t="shared" si="5"/>
        <v>0</v>
      </c>
      <c r="AB11" s="162">
        <f t="shared" si="17"/>
        <v>0</v>
      </c>
      <c r="AC11" s="163">
        <f t="shared" si="7"/>
        <v>0</v>
      </c>
      <c r="AD11" s="170">
        <f t="shared" si="8"/>
        <v>0</v>
      </c>
      <c r="AE11" s="187">
        <f t="shared" si="9"/>
        <v>0</v>
      </c>
      <c r="AF11" s="164">
        <f t="shared" si="10"/>
        <v>0</v>
      </c>
      <c r="AG11" s="162">
        <f t="shared" si="11"/>
        <v>0</v>
      </c>
      <c r="AH11" s="163">
        <f t="shared" si="12"/>
        <v>0</v>
      </c>
      <c r="AJ11" s="182" t="str">
        <f t="shared" si="0"/>
        <v/>
      </c>
      <c r="AM11" s="260" t="str">
        <f t="shared" si="1"/>
        <v/>
      </c>
      <c r="AN11" s="237"/>
      <c r="AO11" s="260" t="str">
        <f t="shared" si="13"/>
        <v/>
      </c>
      <c r="AP11" s="237"/>
      <c r="AQ11" s="260" t="str">
        <f t="shared" si="14"/>
        <v/>
      </c>
      <c r="AR11" s="237"/>
      <c r="AT11" s="183" t="e">
        <f t="shared" si="15"/>
        <v>#VALUE!</v>
      </c>
    </row>
    <row r="12" spans="1:46" ht="16" thickBot="1">
      <c r="A12" s="176" t="str">
        <f>IF('PI - PPG'!A12&lt;&gt;"",'PI - PPG'!A12,"")</f>
        <v/>
      </c>
      <c r="B12" s="25" t="str">
        <f>IF('PI - PPG'!B12&lt;&gt;"",'PI - PPG'!B12,"")</f>
        <v/>
      </c>
      <c r="C12" s="25">
        <f>IF('PI - PPG'!C12&lt;&gt;"",'PI - PPG'!C12,"")</f>
        <v>10</v>
      </c>
      <c r="D12" s="137" t="str">
        <f>IF('PI - PPG'!D12&lt;&gt;"",'PI - PPG'!D12,"")</f>
        <v/>
      </c>
      <c r="E12" s="195"/>
      <c r="F12" s="109"/>
      <c r="G12" s="109"/>
      <c r="H12" s="109"/>
      <c r="I12" s="196"/>
      <c r="J12" s="195"/>
      <c r="K12" s="109"/>
      <c r="L12" s="109"/>
      <c r="M12" s="196"/>
      <c r="N12" s="199"/>
      <c r="O12" s="195"/>
      <c r="P12" s="196"/>
      <c r="Q12" s="195"/>
      <c r="R12" s="109"/>
      <c r="S12" s="109"/>
      <c r="T12" s="109"/>
      <c r="U12" s="198"/>
      <c r="V12" s="279"/>
      <c r="W12" s="174">
        <f>'PI - PPG'!BB12</f>
        <v>0</v>
      </c>
      <c r="X12" s="162">
        <f t="shared" si="2"/>
        <v>0</v>
      </c>
      <c r="Y12" s="163">
        <f t="shared" si="3"/>
        <v>0</v>
      </c>
      <c r="Z12" s="170">
        <f t="shared" si="16"/>
        <v>0</v>
      </c>
      <c r="AA12" s="164">
        <f t="shared" si="5"/>
        <v>0</v>
      </c>
      <c r="AB12" s="162">
        <f t="shared" si="17"/>
        <v>0</v>
      </c>
      <c r="AC12" s="163">
        <f t="shared" si="7"/>
        <v>0</v>
      </c>
      <c r="AD12" s="170">
        <f t="shared" si="8"/>
        <v>0</v>
      </c>
      <c r="AE12" s="187">
        <f t="shared" si="9"/>
        <v>0</v>
      </c>
      <c r="AF12" s="164">
        <f t="shared" si="10"/>
        <v>0</v>
      </c>
      <c r="AG12" s="162">
        <f t="shared" si="11"/>
        <v>0</v>
      </c>
      <c r="AH12" s="163">
        <f t="shared" si="12"/>
        <v>0</v>
      </c>
      <c r="AJ12" s="182" t="str">
        <f t="shared" si="0"/>
        <v/>
      </c>
      <c r="AM12" s="260" t="str">
        <f t="shared" si="1"/>
        <v/>
      </c>
      <c r="AN12" s="237"/>
      <c r="AO12" s="260" t="str">
        <f t="shared" si="13"/>
        <v/>
      </c>
      <c r="AP12" s="237"/>
      <c r="AQ12" s="260" t="str">
        <f t="shared" si="14"/>
        <v/>
      </c>
      <c r="AR12" s="237"/>
      <c r="AT12" s="183" t="e">
        <f t="shared" si="15"/>
        <v>#VALUE!</v>
      </c>
    </row>
    <row r="13" spans="1:46" ht="16" thickBot="1">
      <c r="A13" s="176" t="str">
        <f>IF('PI - PPG'!A13&lt;&gt;"",'PI - PPG'!A13,"")</f>
        <v/>
      </c>
      <c r="B13" s="25" t="str">
        <f>IF('PI - PPG'!B13&lt;&gt;"",'PI - PPG'!B13,"")</f>
        <v/>
      </c>
      <c r="C13" s="25">
        <f>IF('PI - PPG'!C13&lt;&gt;"",'PI - PPG'!C13,"")</f>
        <v>11</v>
      </c>
      <c r="D13" s="137" t="str">
        <f>IF('PI - PPG'!D13&lt;&gt;"",'PI - PPG'!D13,"")</f>
        <v/>
      </c>
      <c r="E13" s="195"/>
      <c r="F13" s="109"/>
      <c r="G13" s="109"/>
      <c r="H13" s="109"/>
      <c r="I13" s="196"/>
      <c r="J13" s="195"/>
      <c r="K13" s="109"/>
      <c r="L13" s="109"/>
      <c r="M13" s="196"/>
      <c r="N13" s="199"/>
      <c r="O13" s="195"/>
      <c r="P13" s="196"/>
      <c r="Q13" s="195"/>
      <c r="R13" s="109"/>
      <c r="S13" s="109"/>
      <c r="T13" s="109"/>
      <c r="U13" s="198"/>
      <c r="V13" s="279"/>
      <c r="W13" s="174">
        <f>'PI - PPG'!BB13</f>
        <v>0</v>
      </c>
      <c r="X13" s="162">
        <f t="shared" si="2"/>
        <v>0</v>
      </c>
      <c r="Y13" s="163">
        <f t="shared" si="3"/>
        <v>0</v>
      </c>
      <c r="Z13" s="170">
        <f t="shared" si="16"/>
        <v>0</v>
      </c>
      <c r="AA13" s="164">
        <f t="shared" si="5"/>
        <v>0</v>
      </c>
      <c r="AB13" s="162">
        <f t="shared" si="17"/>
        <v>0</v>
      </c>
      <c r="AC13" s="163">
        <f t="shared" si="7"/>
        <v>0</v>
      </c>
      <c r="AD13" s="170">
        <f t="shared" si="8"/>
        <v>0</v>
      </c>
      <c r="AE13" s="187">
        <f t="shared" si="9"/>
        <v>0</v>
      </c>
      <c r="AF13" s="164">
        <f t="shared" si="10"/>
        <v>0</v>
      </c>
      <c r="AG13" s="162">
        <f t="shared" si="11"/>
        <v>0</v>
      </c>
      <c r="AH13" s="163">
        <f t="shared" si="12"/>
        <v>0</v>
      </c>
      <c r="AJ13" s="182" t="str">
        <f t="shared" si="0"/>
        <v/>
      </c>
      <c r="AM13" s="260" t="str">
        <f t="shared" si="1"/>
        <v/>
      </c>
      <c r="AN13" s="237"/>
      <c r="AO13" s="260" t="str">
        <f t="shared" si="13"/>
        <v/>
      </c>
      <c r="AP13" s="237"/>
      <c r="AQ13" s="260" t="str">
        <f t="shared" si="14"/>
        <v/>
      </c>
      <c r="AR13" s="237"/>
      <c r="AT13" s="183" t="e">
        <f t="shared" si="15"/>
        <v>#VALUE!</v>
      </c>
    </row>
    <row r="14" spans="1:46" ht="16" thickBot="1">
      <c r="A14" s="176" t="str">
        <f>IF('PI - PPG'!A14&lt;&gt;"",'PI - PPG'!A14,"")</f>
        <v/>
      </c>
      <c r="B14" s="25" t="str">
        <f>IF('PI - PPG'!B14&lt;&gt;"",'PI - PPG'!B14,"")</f>
        <v/>
      </c>
      <c r="C14" s="25">
        <f>IF('PI - PPG'!C14&lt;&gt;"",'PI - PPG'!C14,"")</f>
        <v>12</v>
      </c>
      <c r="D14" s="137" t="str">
        <f>IF('PI - PPG'!D14&lt;&gt;"",'PI - PPG'!D14,"")</f>
        <v/>
      </c>
      <c r="E14" s="195"/>
      <c r="F14" s="109"/>
      <c r="G14" s="109"/>
      <c r="H14" s="109"/>
      <c r="I14" s="196"/>
      <c r="J14" s="195"/>
      <c r="K14" s="109"/>
      <c r="L14" s="109"/>
      <c r="M14" s="196"/>
      <c r="N14" s="199"/>
      <c r="O14" s="195"/>
      <c r="P14" s="196"/>
      <c r="Q14" s="195"/>
      <c r="R14" s="109"/>
      <c r="S14" s="109"/>
      <c r="T14" s="109"/>
      <c r="U14" s="198"/>
      <c r="V14" s="279"/>
      <c r="W14" s="174">
        <f>'PI - PPG'!BB14</f>
        <v>0</v>
      </c>
      <c r="X14" s="162">
        <f t="shared" si="2"/>
        <v>0</v>
      </c>
      <c r="Y14" s="163">
        <f t="shared" si="3"/>
        <v>0</v>
      </c>
      <c r="Z14" s="170">
        <f t="shared" si="16"/>
        <v>0</v>
      </c>
      <c r="AA14" s="164">
        <f t="shared" si="5"/>
        <v>0</v>
      </c>
      <c r="AB14" s="162">
        <f t="shared" si="17"/>
        <v>0</v>
      </c>
      <c r="AC14" s="163">
        <f t="shared" si="7"/>
        <v>0</v>
      </c>
      <c r="AD14" s="170">
        <f t="shared" si="8"/>
        <v>0</v>
      </c>
      <c r="AE14" s="187">
        <f t="shared" si="9"/>
        <v>0</v>
      </c>
      <c r="AF14" s="164">
        <f t="shared" si="10"/>
        <v>0</v>
      </c>
      <c r="AG14" s="162">
        <f t="shared" si="11"/>
        <v>0</v>
      </c>
      <c r="AH14" s="163">
        <f t="shared" si="12"/>
        <v>0</v>
      </c>
      <c r="AJ14" s="182" t="str">
        <f t="shared" si="0"/>
        <v/>
      </c>
      <c r="AM14" s="260" t="str">
        <f t="shared" si="1"/>
        <v/>
      </c>
      <c r="AN14" s="237"/>
      <c r="AO14" s="260" t="str">
        <f t="shared" si="13"/>
        <v/>
      </c>
      <c r="AP14" s="237"/>
      <c r="AQ14" s="260" t="str">
        <f t="shared" si="14"/>
        <v/>
      </c>
      <c r="AR14" s="237"/>
      <c r="AT14" s="183" t="e">
        <f t="shared" si="15"/>
        <v>#VALUE!</v>
      </c>
    </row>
    <row r="15" spans="1:46" ht="16" thickBot="1">
      <c r="A15" s="176" t="str">
        <f>IF('PI - PPG'!A15&lt;&gt;"",'PI - PPG'!A15,"")</f>
        <v/>
      </c>
      <c r="B15" s="25" t="str">
        <f>IF('PI - PPG'!B15&lt;&gt;"",'PI - PPG'!B15,"")</f>
        <v/>
      </c>
      <c r="C15" s="25">
        <f>IF('PI - PPG'!C15&lt;&gt;"",'PI - PPG'!C15,"")</f>
        <v>13</v>
      </c>
      <c r="D15" s="137" t="str">
        <f>IF('PI - PPG'!D15&lt;&gt;"",'PI - PPG'!D15,"")</f>
        <v/>
      </c>
      <c r="E15" s="195"/>
      <c r="F15" s="109"/>
      <c r="G15" s="109"/>
      <c r="H15" s="109"/>
      <c r="I15" s="196"/>
      <c r="J15" s="195"/>
      <c r="K15" s="109"/>
      <c r="L15" s="109"/>
      <c r="M15" s="196"/>
      <c r="N15" s="199"/>
      <c r="O15" s="195"/>
      <c r="P15" s="196"/>
      <c r="Q15" s="195"/>
      <c r="R15" s="109"/>
      <c r="S15" s="109"/>
      <c r="T15" s="109"/>
      <c r="U15" s="198"/>
      <c r="V15" s="279"/>
      <c r="W15" s="174">
        <f>'PI - PPG'!BB15</f>
        <v>0</v>
      </c>
      <c r="X15" s="162">
        <f t="shared" si="2"/>
        <v>0</v>
      </c>
      <c r="Y15" s="163">
        <f t="shared" si="3"/>
        <v>0</v>
      </c>
      <c r="Z15" s="170">
        <f t="shared" si="16"/>
        <v>0</v>
      </c>
      <c r="AA15" s="164">
        <f t="shared" si="5"/>
        <v>0</v>
      </c>
      <c r="AB15" s="162">
        <f t="shared" si="17"/>
        <v>0</v>
      </c>
      <c r="AC15" s="163">
        <f t="shared" si="7"/>
        <v>0</v>
      </c>
      <c r="AD15" s="170">
        <f t="shared" si="8"/>
        <v>0</v>
      </c>
      <c r="AE15" s="187">
        <f t="shared" si="9"/>
        <v>0</v>
      </c>
      <c r="AF15" s="164">
        <f t="shared" si="10"/>
        <v>0</v>
      </c>
      <c r="AG15" s="162">
        <f t="shared" si="11"/>
        <v>0</v>
      </c>
      <c r="AH15" s="163">
        <f t="shared" si="12"/>
        <v>0</v>
      </c>
      <c r="AJ15" s="182" t="str">
        <f t="shared" si="0"/>
        <v/>
      </c>
      <c r="AM15" s="260" t="str">
        <f t="shared" si="1"/>
        <v/>
      </c>
      <c r="AN15" s="237"/>
      <c r="AO15" s="260" t="str">
        <f t="shared" si="13"/>
        <v/>
      </c>
      <c r="AP15" s="237"/>
      <c r="AQ15" s="260" t="str">
        <f t="shared" si="14"/>
        <v/>
      </c>
      <c r="AR15" s="237"/>
      <c r="AT15" s="183" t="e">
        <f t="shared" si="15"/>
        <v>#VALUE!</v>
      </c>
    </row>
    <row r="16" spans="1:46" ht="16" thickBot="1">
      <c r="A16" s="176" t="str">
        <f>IF('PI - PPG'!A16&lt;&gt;"",'PI - PPG'!A16,"")</f>
        <v/>
      </c>
      <c r="B16" s="25" t="str">
        <f>IF('PI - PPG'!B16&lt;&gt;"",'PI - PPG'!B16,"")</f>
        <v/>
      </c>
      <c r="C16" s="25">
        <f>IF('PI - PPG'!C16&lt;&gt;"",'PI - PPG'!C16,"")</f>
        <v>14</v>
      </c>
      <c r="D16" s="137" t="str">
        <f>IF('PI - PPG'!D16&lt;&gt;"",'PI - PPG'!D16,"")</f>
        <v/>
      </c>
      <c r="E16" s="195"/>
      <c r="F16" s="109"/>
      <c r="G16" s="109"/>
      <c r="H16" s="109"/>
      <c r="I16" s="196"/>
      <c r="J16" s="195"/>
      <c r="K16" s="109"/>
      <c r="L16" s="109"/>
      <c r="M16" s="196"/>
      <c r="N16" s="199"/>
      <c r="O16" s="195"/>
      <c r="P16" s="196"/>
      <c r="Q16" s="195"/>
      <c r="R16" s="109"/>
      <c r="S16" s="109"/>
      <c r="T16" s="109"/>
      <c r="U16" s="198"/>
      <c r="V16" s="279"/>
      <c r="W16" s="174">
        <f>'PI - PPG'!BB16</f>
        <v>0</v>
      </c>
      <c r="X16" s="162">
        <f t="shared" si="2"/>
        <v>0</v>
      </c>
      <c r="Y16" s="163">
        <f t="shared" si="3"/>
        <v>0</v>
      </c>
      <c r="Z16" s="170">
        <f t="shared" si="16"/>
        <v>0</v>
      </c>
      <c r="AA16" s="164">
        <f t="shared" si="5"/>
        <v>0</v>
      </c>
      <c r="AB16" s="162">
        <f t="shared" si="17"/>
        <v>0</v>
      </c>
      <c r="AC16" s="163">
        <f t="shared" si="7"/>
        <v>0</v>
      </c>
      <c r="AD16" s="170">
        <f t="shared" si="8"/>
        <v>0</v>
      </c>
      <c r="AE16" s="187">
        <f t="shared" si="9"/>
        <v>0</v>
      </c>
      <c r="AF16" s="164">
        <f t="shared" si="10"/>
        <v>0</v>
      </c>
      <c r="AG16" s="162">
        <f t="shared" si="11"/>
        <v>0</v>
      </c>
      <c r="AH16" s="163">
        <f t="shared" si="12"/>
        <v>0</v>
      </c>
      <c r="AJ16" s="182" t="str">
        <f t="shared" si="0"/>
        <v/>
      </c>
      <c r="AM16" s="260" t="str">
        <f t="shared" si="1"/>
        <v/>
      </c>
      <c r="AN16" s="237"/>
      <c r="AO16" s="260" t="str">
        <f t="shared" si="13"/>
        <v/>
      </c>
      <c r="AP16" s="237"/>
      <c r="AQ16" s="260" t="str">
        <f t="shared" si="14"/>
        <v/>
      </c>
      <c r="AR16" s="237"/>
      <c r="AT16" s="183" t="e">
        <f t="shared" si="15"/>
        <v>#VALUE!</v>
      </c>
    </row>
    <row r="17" spans="1:46" ht="16" thickBot="1">
      <c r="A17" s="176" t="str">
        <f>IF('PI - PPG'!A17&lt;&gt;"",'PI - PPG'!A17,"")</f>
        <v/>
      </c>
      <c r="B17" s="25" t="str">
        <f>IF('PI - PPG'!B17&lt;&gt;"",'PI - PPG'!B17,"")</f>
        <v/>
      </c>
      <c r="C17" s="25">
        <f>IF('PI - PPG'!C17&lt;&gt;"",'PI - PPG'!C17,"")</f>
        <v>15</v>
      </c>
      <c r="D17" s="137" t="str">
        <f>IF('PI - PPG'!D17&lt;&gt;"",'PI - PPG'!D17,"")</f>
        <v/>
      </c>
      <c r="E17" s="195"/>
      <c r="F17" s="109"/>
      <c r="G17" s="109"/>
      <c r="H17" s="109"/>
      <c r="I17" s="196"/>
      <c r="J17" s="195"/>
      <c r="K17" s="109"/>
      <c r="L17" s="109"/>
      <c r="M17" s="196"/>
      <c r="N17" s="199"/>
      <c r="O17" s="195"/>
      <c r="P17" s="196"/>
      <c r="Q17" s="195"/>
      <c r="R17" s="109"/>
      <c r="S17" s="109"/>
      <c r="T17" s="109"/>
      <c r="U17" s="198"/>
      <c r="V17" s="279"/>
      <c r="W17" s="174">
        <f>'PI - PPG'!BB17</f>
        <v>0</v>
      </c>
      <c r="X17" s="162">
        <f t="shared" si="2"/>
        <v>0</v>
      </c>
      <c r="Y17" s="163">
        <f t="shared" si="3"/>
        <v>0</v>
      </c>
      <c r="Z17" s="170">
        <f t="shared" si="16"/>
        <v>0</v>
      </c>
      <c r="AA17" s="164">
        <f t="shared" si="5"/>
        <v>0</v>
      </c>
      <c r="AB17" s="162">
        <f t="shared" si="17"/>
        <v>0</v>
      </c>
      <c r="AC17" s="163">
        <f t="shared" si="7"/>
        <v>0</v>
      </c>
      <c r="AD17" s="170">
        <f t="shared" si="8"/>
        <v>0</v>
      </c>
      <c r="AE17" s="187">
        <f t="shared" si="9"/>
        <v>0</v>
      </c>
      <c r="AF17" s="164">
        <f t="shared" si="10"/>
        <v>0</v>
      </c>
      <c r="AG17" s="162">
        <f t="shared" si="11"/>
        <v>0</v>
      </c>
      <c r="AH17" s="163">
        <f t="shared" si="12"/>
        <v>0</v>
      </c>
      <c r="AJ17" s="182" t="str">
        <f t="shared" si="0"/>
        <v/>
      </c>
      <c r="AM17" s="260" t="str">
        <f t="shared" si="1"/>
        <v/>
      </c>
      <c r="AN17" s="237"/>
      <c r="AO17" s="260" t="str">
        <f t="shared" si="13"/>
        <v/>
      </c>
      <c r="AP17" s="237"/>
      <c r="AQ17" s="260" t="str">
        <f t="shared" si="14"/>
        <v/>
      </c>
      <c r="AR17" s="237"/>
      <c r="AT17" s="183" t="e">
        <f t="shared" si="15"/>
        <v>#VALUE!</v>
      </c>
    </row>
    <row r="18" spans="1:46" ht="16" thickBot="1">
      <c r="A18" s="176" t="str">
        <f>IF('PI - PPG'!A18&lt;&gt;"",'PI - PPG'!A18,"")</f>
        <v/>
      </c>
      <c r="B18" s="25" t="str">
        <f>IF('PI - PPG'!B18&lt;&gt;"",'PI - PPG'!B18,"")</f>
        <v/>
      </c>
      <c r="C18" s="25">
        <f>IF('PI - PPG'!C18&lt;&gt;"",'PI - PPG'!C18,"")</f>
        <v>16</v>
      </c>
      <c r="D18" s="137" t="str">
        <f>IF('PI - PPG'!D18&lt;&gt;"",'PI - PPG'!D18,"")</f>
        <v/>
      </c>
      <c r="E18" s="195"/>
      <c r="F18" s="109"/>
      <c r="G18" s="109"/>
      <c r="H18" s="109"/>
      <c r="I18" s="196"/>
      <c r="J18" s="195"/>
      <c r="K18" s="109"/>
      <c r="L18" s="109"/>
      <c r="M18" s="196"/>
      <c r="N18" s="199"/>
      <c r="O18" s="195"/>
      <c r="P18" s="196"/>
      <c r="Q18" s="195"/>
      <c r="R18" s="109"/>
      <c r="S18" s="109"/>
      <c r="T18" s="109"/>
      <c r="U18" s="198"/>
      <c r="V18" s="279"/>
      <c r="W18" s="174">
        <f>'PI - PPG'!BB18</f>
        <v>0</v>
      </c>
      <c r="X18" s="162">
        <f t="shared" si="2"/>
        <v>0</v>
      </c>
      <c r="Y18" s="163">
        <f t="shared" si="3"/>
        <v>0</v>
      </c>
      <c r="Z18" s="170">
        <f t="shared" si="16"/>
        <v>0</v>
      </c>
      <c r="AA18" s="164">
        <f t="shared" si="5"/>
        <v>0</v>
      </c>
      <c r="AB18" s="162">
        <f t="shared" si="17"/>
        <v>0</v>
      </c>
      <c r="AC18" s="163">
        <f t="shared" si="7"/>
        <v>0</v>
      </c>
      <c r="AD18" s="170">
        <f t="shared" si="8"/>
        <v>0</v>
      </c>
      <c r="AE18" s="187">
        <f t="shared" si="9"/>
        <v>0</v>
      </c>
      <c r="AF18" s="164">
        <f t="shared" si="10"/>
        <v>0</v>
      </c>
      <c r="AG18" s="162">
        <f t="shared" si="11"/>
        <v>0</v>
      </c>
      <c r="AH18" s="163">
        <f t="shared" si="12"/>
        <v>0</v>
      </c>
      <c r="AJ18" s="182" t="str">
        <f t="shared" si="0"/>
        <v/>
      </c>
      <c r="AM18" s="260" t="str">
        <f t="shared" si="1"/>
        <v/>
      </c>
      <c r="AN18" s="237"/>
      <c r="AO18" s="260" t="str">
        <f t="shared" si="13"/>
        <v/>
      </c>
      <c r="AP18" s="237"/>
      <c r="AQ18" s="260" t="str">
        <f t="shared" si="14"/>
        <v/>
      </c>
      <c r="AR18" s="237"/>
      <c r="AT18" s="183" t="e">
        <f t="shared" si="15"/>
        <v>#VALUE!</v>
      </c>
    </row>
    <row r="19" spans="1:46" ht="16" thickBot="1">
      <c r="A19" s="176" t="str">
        <f>IF('PI - PPG'!A19&lt;&gt;"",'PI - PPG'!A19,"")</f>
        <v/>
      </c>
      <c r="B19" s="25" t="str">
        <f>IF('PI - PPG'!B19&lt;&gt;"",'PI - PPG'!B19,"")</f>
        <v/>
      </c>
      <c r="C19" s="25">
        <f>IF('PI - PPG'!C19&lt;&gt;"",'PI - PPG'!C19,"")</f>
        <v>17</v>
      </c>
      <c r="D19" s="137" t="str">
        <f>IF('PI - PPG'!D19&lt;&gt;"",'PI - PPG'!D19,"")</f>
        <v/>
      </c>
      <c r="E19" s="195"/>
      <c r="F19" s="109"/>
      <c r="G19" s="109"/>
      <c r="H19" s="109"/>
      <c r="I19" s="196"/>
      <c r="J19" s="195"/>
      <c r="K19" s="109"/>
      <c r="L19" s="109"/>
      <c r="M19" s="196"/>
      <c r="N19" s="199"/>
      <c r="O19" s="195"/>
      <c r="P19" s="196"/>
      <c r="Q19" s="195"/>
      <c r="R19" s="109"/>
      <c r="S19" s="109"/>
      <c r="T19" s="109"/>
      <c r="U19" s="198"/>
      <c r="V19" s="279"/>
      <c r="W19" s="174">
        <f>'PI - PPG'!BB19</f>
        <v>0</v>
      </c>
      <c r="X19" s="162">
        <f t="shared" si="2"/>
        <v>0</v>
      </c>
      <c r="Y19" s="163">
        <f t="shared" si="3"/>
        <v>0</v>
      </c>
      <c r="Z19" s="170">
        <f t="shared" si="16"/>
        <v>0</v>
      </c>
      <c r="AA19" s="164">
        <f t="shared" si="5"/>
        <v>0</v>
      </c>
      <c r="AB19" s="162">
        <f t="shared" si="17"/>
        <v>0</v>
      </c>
      <c r="AC19" s="163">
        <f t="shared" si="7"/>
        <v>0</v>
      </c>
      <c r="AD19" s="170">
        <f t="shared" si="8"/>
        <v>0</v>
      </c>
      <c r="AE19" s="187">
        <f t="shared" si="9"/>
        <v>0</v>
      </c>
      <c r="AF19" s="164">
        <f t="shared" si="10"/>
        <v>0</v>
      </c>
      <c r="AG19" s="162">
        <f t="shared" si="11"/>
        <v>0</v>
      </c>
      <c r="AH19" s="163">
        <f t="shared" si="12"/>
        <v>0</v>
      </c>
      <c r="AJ19" s="182" t="str">
        <f t="shared" si="0"/>
        <v/>
      </c>
      <c r="AM19" s="260" t="str">
        <f t="shared" si="1"/>
        <v/>
      </c>
      <c r="AN19" s="237"/>
      <c r="AO19" s="260" t="str">
        <f t="shared" si="13"/>
        <v/>
      </c>
      <c r="AP19" s="237"/>
      <c r="AQ19" s="260" t="str">
        <f t="shared" si="14"/>
        <v/>
      </c>
      <c r="AR19" s="237"/>
      <c r="AT19" s="183" t="e">
        <f t="shared" si="15"/>
        <v>#VALUE!</v>
      </c>
    </row>
    <row r="20" spans="1:46" ht="16" thickBot="1">
      <c r="A20" s="176" t="str">
        <f>IF('PI - PPG'!A20&lt;&gt;"",'PI - PPG'!A20,"")</f>
        <v/>
      </c>
      <c r="B20" s="25" t="str">
        <f>IF('PI - PPG'!B20&lt;&gt;"",'PI - PPG'!B20,"")</f>
        <v/>
      </c>
      <c r="C20" s="25">
        <f>IF('PI - PPG'!C20&lt;&gt;"",'PI - PPG'!C20,"")</f>
        <v>18</v>
      </c>
      <c r="D20" s="137" t="str">
        <f>IF('PI - PPG'!D20&lt;&gt;"",'PI - PPG'!D20,"")</f>
        <v/>
      </c>
      <c r="E20" s="195"/>
      <c r="F20" s="109"/>
      <c r="G20" s="109"/>
      <c r="H20" s="109"/>
      <c r="I20" s="196"/>
      <c r="J20" s="195"/>
      <c r="K20" s="109"/>
      <c r="L20" s="109"/>
      <c r="M20" s="196"/>
      <c r="N20" s="199"/>
      <c r="O20" s="195"/>
      <c r="P20" s="196"/>
      <c r="Q20" s="195"/>
      <c r="R20" s="109"/>
      <c r="S20" s="109"/>
      <c r="T20" s="109"/>
      <c r="U20" s="198"/>
      <c r="V20" s="279"/>
      <c r="W20" s="174">
        <f>'PI - PPG'!BB20</f>
        <v>0</v>
      </c>
      <c r="X20" s="162">
        <f t="shared" si="2"/>
        <v>0</v>
      </c>
      <c r="Y20" s="163">
        <f t="shared" si="3"/>
        <v>0</v>
      </c>
      <c r="Z20" s="170">
        <f t="shared" si="16"/>
        <v>0</v>
      </c>
      <c r="AA20" s="164">
        <f t="shared" si="5"/>
        <v>0</v>
      </c>
      <c r="AB20" s="162">
        <f t="shared" si="17"/>
        <v>0</v>
      </c>
      <c r="AC20" s="163">
        <f t="shared" si="7"/>
        <v>0</v>
      </c>
      <c r="AD20" s="170">
        <f t="shared" si="8"/>
        <v>0</v>
      </c>
      <c r="AE20" s="187">
        <f t="shared" si="9"/>
        <v>0</v>
      </c>
      <c r="AF20" s="164">
        <f t="shared" si="10"/>
        <v>0</v>
      </c>
      <c r="AG20" s="162">
        <f t="shared" si="11"/>
        <v>0</v>
      </c>
      <c r="AH20" s="163">
        <f t="shared" si="12"/>
        <v>0</v>
      </c>
      <c r="AJ20" s="182" t="str">
        <f t="shared" si="0"/>
        <v/>
      </c>
      <c r="AM20" s="260" t="str">
        <f t="shared" si="1"/>
        <v/>
      </c>
      <c r="AN20" s="237"/>
      <c r="AO20" s="260" t="str">
        <f t="shared" si="13"/>
        <v/>
      </c>
      <c r="AP20" s="237"/>
      <c r="AQ20" s="260" t="str">
        <f t="shared" si="14"/>
        <v/>
      </c>
      <c r="AR20" s="237"/>
      <c r="AT20" s="183" t="e">
        <f t="shared" si="15"/>
        <v>#VALUE!</v>
      </c>
    </row>
    <row r="21" spans="1:46" ht="16" thickBot="1">
      <c r="A21" s="176" t="str">
        <f>IF('PI - PPG'!A21&lt;&gt;"",'PI - PPG'!A21,"")</f>
        <v/>
      </c>
      <c r="B21" s="25" t="str">
        <f>IF('PI - PPG'!B21&lt;&gt;"",'PI - PPG'!B21,"")</f>
        <v/>
      </c>
      <c r="C21" s="25">
        <f>IF('PI - PPG'!C21&lt;&gt;"",'PI - PPG'!C21,"")</f>
        <v>19</v>
      </c>
      <c r="D21" s="137" t="str">
        <f>IF('PI - PPG'!D21&lt;&gt;"",'PI - PPG'!D21,"")</f>
        <v/>
      </c>
      <c r="E21" s="195"/>
      <c r="F21" s="109"/>
      <c r="G21" s="109"/>
      <c r="H21" s="109"/>
      <c r="I21" s="196"/>
      <c r="J21" s="195"/>
      <c r="K21" s="109"/>
      <c r="L21" s="109"/>
      <c r="M21" s="196"/>
      <c r="N21" s="199"/>
      <c r="O21" s="195"/>
      <c r="P21" s="196"/>
      <c r="Q21" s="195"/>
      <c r="R21" s="109"/>
      <c r="S21" s="109"/>
      <c r="T21" s="109"/>
      <c r="U21" s="198"/>
      <c r="V21" s="279"/>
      <c r="W21" s="174">
        <f>'PI - PPG'!BB21</f>
        <v>0</v>
      </c>
      <c r="X21" s="162">
        <f t="shared" si="2"/>
        <v>0</v>
      </c>
      <c r="Y21" s="163">
        <f t="shared" si="3"/>
        <v>0</v>
      </c>
      <c r="Z21" s="170">
        <f t="shared" si="16"/>
        <v>0</v>
      </c>
      <c r="AA21" s="164">
        <f t="shared" si="5"/>
        <v>0</v>
      </c>
      <c r="AB21" s="162">
        <f t="shared" si="17"/>
        <v>0</v>
      </c>
      <c r="AC21" s="163">
        <f t="shared" si="7"/>
        <v>0</v>
      </c>
      <c r="AD21" s="170">
        <f t="shared" si="8"/>
        <v>0</v>
      </c>
      <c r="AE21" s="187">
        <f t="shared" si="9"/>
        <v>0</v>
      </c>
      <c r="AF21" s="164">
        <f t="shared" si="10"/>
        <v>0</v>
      </c>
      <c r="AG21" s="162">
        <f t="shared" si="11"/>
        <v>0</v>
      </c>
      <c r="AH21" s="163">
        <f t="shared" si="12"/>
        <v>0</v>
      </c>
      <c r="AJ21" s="182" t="str">
        <f t="shared" si="0"/>
        <v/>
      </c>
      <c r="AM21" s="260" t="str">
        <f>IF(AJ21="","",(IF($AJ21&gt;$AL$2,"SIM","NÃO")))</f>
        <v/>
      </c>
      <c r="AN21" s="237"/>
      <c r="AO21" s="260" t="str">
        <f t="shared" si="13"/>
        <v/>
      </c>
      <c r="AP21" s="237"/>
      <c r="AQ21" s="260" t="str">
        <f t="shared" si="14"/>
        <v/>
      </c>
      <c r="AR21" s="237"/>
      <c r="AT21" s="183" t="e">
        <f t="shared" si="15"/>
        <v>#VALUE!</v>
      </c>
    </row>
    <row r="22" spans="1:46" ht="16" thickBot="1">
      <c r="A22" s="176" t="str">
        <f>IF('PI - PPG'!A22&lt;&gt;"",'PI - PPG'!A22,"")</f>
        <v/>
      </c>
      <c r="B22" s="25" t="str">
        <f>IF('PI - PPG'!B22&lt;&gt;"",'PI - PPG'!B22,"")</f>
        <v/>
      </c>
      <c r="C22" s="25">
        <f>IF('PI - PPG'!C22&lt;&gt;"",'PI - PPG'!C22,"")</f>
        <v>20</v>
      </c>
      <c r="D22" s="137" t="str">
        <f>IF('PI - PPG'!D22&lt;&gt;"",'PI - PPG'!D22,"")</f>
        <v/>
      </c>
      <c r="E22" s="195"/>
      <c r="F22" s="109"/>
      <c r="G22" s="109"/>
      <c r="H22" s="109"/>
      <c r="I22" s="196"/>
      <c r="J22" s="195"/>
      <c r="K22" s="109"/>
      <c r="L22" s="109"/>
      <c r="M22" s="196"/>
      <c r="N22" s="199"/>
      <c r="O22" s="195"/>
      <c r="P22" s="196"/>
      <c r="Q22" s="195"/>
      <c r="R22" s="109"/>
      <c r="S22" s="109"/>
      <c r="T22" s="109"/>
      <c r="U22" s="198"/>
      <c r="V22" s="279"/>
      <c r="W22" s="174">
        <f>'PI - PPG'!BB22</f>
        <v>0</v>
      </c>
      <c r="X22" s="162">
        <f t="shared" si="2"/>
        <v>0</v>
      </c>
      <c r="Y22" s="163">
        <f t="shared" si="3"/>
        <v>0</v>
      </c>
      <c r="Z22" s="170">
        <f t="shared" si="16"/>
        <v>0</v>
      </c>
      <c r="AA22" s="164">
        <f t="shared" si="5"/>
        <v>0</v>
      </c>
      <c r="AB22" s="162">
        <f t="shared" si="17"/>
        <v>0</v>
      </c>
      <c r="AC22" s="163">
        <f t="shared" si="7"/>
        <v>0</v>
      </c>
      <c r="AD22" s="170">
        <f t="shared" si="8"/>
        <v>0</v>
      </c>
      <c r="AE22" s="187">
        <f t="shared" si="9"/>
        <v>0</v>
      </c>
      <c r="AF22" s="164">
        <f t="shared" si="10"/>
        <v>0</v>
      </c>
      <c r="AG22" s="162">
        <f t="shared" si="11"/>
        <v>0</v>
      </c>
      <c r="AH22" s="163">
        <f t="shared" si="12"/>
        <v>0</v>
      </c>
      <c r="AJ22" s="182" t="str">
        <f t="shared" si="0"/>
        <v/>
      </c>
      <c r="AM22" s="260" t="str">
        <f t="shared" ref="AM22:AM26" si="18">IF(AJ22="","",(IF($AJ22&gt;$AL$2,"SIM","NÃO")))</f>
        <v/>
      </c>
      <c r="AN22" s="237"/>
      <c r="AO22" s="260" t="str">
        <f t="shared" si="13"/>
        <v/>
      </c>
      <c r="AP22" s="237"/>
      <c r="AQ22" s="260" t="str">
        <f t="shared" si="14"/>
        <v/>
      </c>
      <c r="AR22" s="237"/>
      <c r="AT22" s="183" t="e">
        <f t="shared" si="15"/>
        <v>#VALUE!</v>
      </c>
    </row>
    <row r="23" spans="1:46" ht="16" thickBot="1">
      <c r="A23" s="176" t="str">
        <f>IF('PI - PPG'!A23&lt;&gt;"",'PI - PPG'!A23,"")</f>
        <v/>
      </c>
      <c r="B23" s="25" t="str">
        <f>IF('PI - PPG'!B23&lt;&gt;"",'PI - PPG'!B23,"")</f>
        <v/>
      </c>
      <c r="C23" s="25">
        <f>IF('PI - PPG'!C23&lt;&gt;"",'PI - PPG'!C23,"")</f>
        <v>21</v>
      </c>
      <c r="D23" s="137" t="str">
        <f>IF('PI - PPG'!D23&lt;&gt;"",'PI - PPG'!D23,"")</f>
        <v/>
      </c>
      <c r="E23" s="195"/>
      <c r="F23" s="109"/>
      <c r="G23" s="109"/>
      <c r="H23" s="109"/>
      <c r="I23" s="196"/>
      <c r="J23" s="195"/>
      <c r="K23" s="109"/>
      <c r="L23" s="109"/>
      <c r="M23" s="196"/>
      <c r="N23" s="199"/>
      <c r="O23" s="195"/>
      <c r="P23" s="196"/>
      <c r="Q23" s="195"/>
      <c r="R23" s="109"/>
      <c r="S23" s="109"/>
      <c r="T23" s="109"/>
      <c r="U23" s="198"/>
      <c r="V23" s="279"/>
      <c r="W23" s="174">
        <f>'PI - PPG'!BB23</f>
        <v>0</v>
      </c>
      <c r="X23" s="162">
        <f t="shared" si="2"/>
        <v>0</v>
      </c>
      <c r="Y23" s="163">
        <f t="shared" si="3"/>
        <v>0</v>
      </c>
      <c r="Z23" s="170">
        <f t="shared" si="16"/>
        <v>0</v>
      </c>
      <c r="AA23" s="164">
        <f t="shared" si="5"/>
        <v>0</v>
      </c>
      <c r="AB23" s="162">
        <f t="shared" si="17"/>
        <v>0</v>
      </c>
      <c r="AC23" s="163">
        <f t="shared" si="7"/>
        <v>0</v>
      </c>
      <c r="AD23" s="170">
        <f t="shared" si="8"/>
        <v>0</v>
      </c>
      <c r="AE23" s="187">
        <f t="shared" si="9"/>
        <v>0</v>
      </c>
      <c r="AF23" s="164">
        <f t="shared" si="10"/>
        <v>0</v>
      </c>
      <c r="AG23" s="162">
        <f t="shared" si="11"/>
        <v>0</v>
      </c>
      <c r="AH23" s="163">
        <f t="shared" si="12"/>
        <v>0</v>
      </c>
      <c r="AJ23" s="182" t="str">
        <f t="shared" si="0"/>
        <v/>
      </c>
      <c r="AM23" s="260" t="str">
        <f t="shared" si="18"/>
        <v/>
      </c>
      <c r="AN23" s="237"/>
      <c r="AO23" s="260" t="str">
        <f t="shared" si="13"/>
        <v/>
      </c>
      <c r="AP23" s="237"/>
      <c r="AQ23" s="260" t="str">
        <f t="shared" si="14"/>
        <v/>
      </c>
      <c r="AR23" s="237"/>
      <c r="AT23" s="183" t="e">
        <f t="shared" si="15"/>
        <v>#VALUE!</v>
      </c>
    </row>
    <row r="24" spans="1:46" ht="16" thickBot="1">
      <c r="A24" s="176" t="str">
        <f>IF('PI - PPG'!A24&lt;&gt;"",'PI - PPG'!A24,"")</f>
        <v/>
      </c>
      <c r="B24" s="25" t="str">
        <f>IF('PI - PPG'!B24&lt;&gt;"",'PI - PPG'!B24,"")</f>
        <v/>
      </c>
      <c r="C24" s="25">
        <f>IF('PI - PPG'!C24&lt;&gt;"",'PI - PPG'!C24,"")</f>
        <v>22</v>
      </c>
      <c r="D24" s="137" t="str">
        <f>IF('PI - PPG'!D24&lt;&gt;"",'PI - PPG'!D24,"")</f>
        <v/>
      </c>
      <c r="E24" s="195"/>
      <c r="F24" s="109"/>
      <c r="G24" s="109"/>
      <c r="H24" s="109"/>
      <c r="I24" s="196"/>
      <c r="J24" s="195"/>
      <c r="K24" s="109"/>
      <c r="L24" s="109"/>
      <c r="M24" s="196"/>
      <c r="N24" s="199"/>
      <c r="O24" s="195"/>
      <c r="P24" s="196"/>
      <c r="Q24" s="195"/>
      <c r="R24" s="109"/>
      <c r="S24" s="109"/>
      <c r="T24" s="109"/>
      <c r="U24" s="198"/>
      <c r="V24" s="279"/>
      <c r="W24" s="174">
        <f>'PI - PPG'!BB24</f>
        <v>0</v>
      </c>
      <c r="X24" s="162">
        <f t="shared" si="2"/>
        <v>0</v>
      </c>
      <c r="Y24" s="163">
        <f t="shared" si="3"/>
        <v>0</v>
      </c>
      <c r="Z24" s="170">
        <f t="shared" si="16"/>
        <v>0</v>
      </c>
      <c r="AA24" s="164">
        <f t="shared" si="5"/>
        <v>0</v>
      </c>
      <c r="AB24" s="162">
        <f t="shared" si="17"/>
        <v>0</v>
      </c>
      <c r="AC24" s="163">
        <f t="shared" si="7"/>
        <v>0</v>
      </c>
      <c r="AD24" s="170">
        <f t="shared" si="8"/>
        <v>0</v>
      </c>
      <c r="AE24" s="187">
        <f t="shared" si="9"/>
        <v>0</v>
      </c>
      <c r="AF24" s="164">
        <f t="shared" si="10"/>
        <v>0</v>
      </c>
      <c r="AG24" s="162">
        <f t="shared" si="11"/>
        <v>0</v>
      </c>
      <c r="AH24" s="163">
        <f t="shared" si="12"/>
        <v>0</v>
      </c>
      <c r="AJ24" s="182" t="str">
        <f t="shared" si="0"/>
        <v/>
      </c>
      <c r="AM24" s="260" t="str">
        <f t="shared" si="18"/>
        <v/>
      </c>
      <c r="AN24" s="237"/>
      <c r="AO24" s="260" t="str">
        <f t="shared" ref="AO24:AO42" si="19">IF(AJ24="","",(IF($AJ24&gt;$AL$3,"SIM","NÃO")))</f>
        <v/>
      </c>
      <c r="AP24" s="237"/>
      <c r="AQ24" s="260" t="str">
        <f t="shared" si="14"/>
        <v/>
      </c>
      <c r="AR24" s="237"/>
      <c r="AT24" s="183" t="e">
        <f t="shared" si="15"/>
        <v>#VALUE!</v>
      </c>
    </row>
    <row r="25" spans="1:46" ht="16" thickBot="1">
      <c r="A25" s="176" t="str">
        <f>IF('PI - PPG'!A25&lt;&gt;"",'PI - PPG'!A25,"")</f>
        <v/>
      </c>
      <c r="B25" s="25" t="str">
        <f>IF('PI - PPG'!B25&lt;&gt;"",'PI - PPG'!B25,"")</f>
        <v/>
      </c>
      <c r="C25" s="25">
        <f>IF('PI - PPG'!C25&lt;&gt;"",'PI - PPG'!C25,"")</f>
        <v>23</v>
      </c>
      <c r="D25" s="137" t="str">
        <f>IF('PI - PPG'!D25&lt;&gt;"",'PI - PPG'!D25,"")</f>
        <v/>
      </c>
      <c r="E25" s="195"/>
      <c r="F25" s="109"/>
      <c r="G25" s="109"/>
      <c r="H25" s="109"/>
      <c r="I25" s="196"/>
      <c r="J25" s="195"/>
      <c r="K25" s="109"/>
      <c r="L25" s="109"/>
      <c r="M25" s="196"/>
      <c r="N25" s="199"/>
      <c r="O25" s="195"/>
      <c r="P25" s="196"/>
      <c r="Q25" s="195"/>
      <c r="R25" s="109"/>
      <c r="S25" s="109"/>
      <c r="T25" s="109"/>
      <c r="U25" s="198"/>
      <c r="V25" s="279"/>
      <c r="W25" s="174">
        <f>'PI - PPG'!BB25</f>
        <v>0</v>
      </c>
      <c r="X25" s="162">
        <f t="shared" si="2"/>
        <v>0</v>
      </c>
      <c r="Y25" s="163">
        <f t="shared" si="3"/>
        <v>0</v>
      </c>
      <c r="Z25" s="170">
        <f t="shared" si="16"/>
        <v>0</v>
      </c>
      <c r="AA25" s="164">
        <f t="shared" si="5"/>
        <v>0</v>
      </c>
      <c r="AB25" s="162">
        <f t="shared" si="17"/>
        <v>0</v>
      </c>
      <c r="AC25" s="163">
        <f t="shared" si="7"/>
        <v>0</v>
      </c>
      <c r="AD25" s="170">
        <f t="shared" si="8"/>
        <v>0</v>
      </c>
      <c r="AE25" s="187">
        <f t="shared" si="9"/>
        <v>0</v>
      </c>
      <c r="AF25" s="164">
        <f t="shared" si="10"/>
        <v>0</v>
      </c>
      <c r="AG25" s="162">
        <f t="shared" si="11"/>
        <v>0</v>
      </c>
      <c r="AH25" s="163">
        <f t="shared" si="12"/>
        <v>0</v>
      </c>
      <c r="AJ25" s="182" t="str">
        <f t="shared" si="0"/>
        <v/>
      </c>
      <c r="AM25" s="260" t="str">
        <f t="shared" si="18"/>
        <v/>
      </c>
      <c r="AN25" s="237"/>
      <c r="AO25" s="260" t="str">
        <f t="shared" si="19"/>
        <v/>
      </c>
      <c r="AP25" s="237"/>
      <c r="AQ25" s="260" t="str">
        <f t="shared" si="14"/>
        <v/>
      </c>
      <c r="AR25" s="237"/>
      <c r="AT25" s="183" t="e">
        <f t="shared" si="15"/>
        <v>#VALUE!</v>
      </c>
    </row>
    <row r="26" spans="1:46" ht="16" thickBot="1">
      <c r="A26" s="176" t="str">
        <f>IF('PI - PPG'!A26&lt;&gt;"",'PI - PPG'!A26,"")</f>
        <v/>
      </c>
      <c r="B26" s="25" t="str">
        <f>IF('PI - PPG'!B26&lt;&gt;"",'PI - PPG'!B26,"")</f>
        <v/>
      </c>
      <c r="C26" s="25">
        <f>IF('PI - PPG'!C26&lt;&gt;"",'PI - PPG'!C26,"")</f>
        <v>24</v>
      </c>
      <c r="D26" s="137" t="str">
        <f>IF('PI - PPG'!D26&lt;&gt;"",'PI - PPG'!D26,"")</f>
        <v/>
      </c>
      <c r="E26" s="195"/>
      <c r="F26" s="109"/>
      <c r="G26" s="109"/>
      <c r="H26" s="109"/>
      <c r="I26" s="196"/>
      <c r="J26" s="195"/>
      <c r="K26" s="109"/>
      <c r="L26" s="109"/>
      <c r="M26" s="196"/>
      <c r="N26" s="199"/>
      <c r="O26" s="195"/>
      <c r="P26" s="196"/>
      <c r="Q26" s="195"/>
      <c r="R26" s="109"/>
      <c r="S26" s="109"/>
      <c r="T26" s="109"/>
      <c r="U26" s="198"/>
      <c r="V26" s="279"/>
      <c r="W26" s="174">
        <f>'PI - PPG'!BB26</f>
        <v>0</v>
      </c>
      <c r="X26" s="162">
        <f t="shared" si="2"/>
        <v>0</v>
      </c>
      <c r="Y26" s="163">
        <f t="shared" si="3"/>
        <v>0</v>
      </c>
      <c r="Z26" s="170">
        <f t="shared" si="16"/>
        <v>0</v>
      </c>
      <c r="AA26" s="164">
        <f t="shared" si="5"/>
        <v>0</v>
      </c>
      <c r="AB26" s="162">
        <f t="shared" si="17"/>
        <v>0</v>
      </c>
      <c r="AC26" s="163">
        <f t="shared" si="7"/>
        <v>0</v>
      </c>
      <c r="AD26" s="170">
        <f t="shared" si="8"/>
        <v>0</v>
      </c>
      <c r="AE26" s="187">
        <f t="shared" si="9"/>
        <v>0</v>
      </c>
      <c r="AF26" s="164">
        <f t="shared" si="10"/>
        <v>0</v>
      </c>
      <c r="AG26" s="162">
        <f t="shared" si="11"/>
        <v>0</v>
      </c>
      <c r="AH26" s="163">
        <f t="shared" si="12"/>
        <v>0</v>
      </c>
      <c r="AJ26" s="182" t="str">
        <f t="shared" si="0"/>
        <v/>
      </c>
      <c r="AM26" s="260" t="str">
        <f t="shared" si="18"/>
        <v/>
      </c>
      <c r="AN26" s="237"/>
      <c r="AO26" s="260" t="str">
        <f t="shared" si="19"/>
        <v/>
      </c>
      <c r="AP26" s="237"/>
      <c r="AQ26" s="260" t="str">
        <f t="shared" si="14"/>
        <v/>
      </c>
      <c r="AR26" s="237"/>
      <c r="AT26" s="183" t="e">
        <f t="shared" si="15"/>
        <v>#VALUE!</v>
      </c>
    </row>
    <row r="27" spans="1:46" ht="16" thickBot="1">
      <c r="A27" s="176" t="str">
        <f>IF('PI - PPG'!A27&lt;&gt;"",'PI - PPG'!A27,"")</f>
        <v/>
      </c>
      <c r="B27" s="25" t="str">
        <f>IF('PI - PPG'!B27&lt;&gt;"",'PI - PPG'!B27,"")</f>
        <v/>
      </c>
      <c r="C27" s="25">
        <f>IF('PI - PPG'!C27&lt;&gt;"",'PI - PPG'!C27,"")</f>
        <v>25</v>
      </c>
      <c r="D27" s="137" t="str">
        <f>IF('PI - PPG'!D27&lt;&gt;"",'PI - PPG'!D27,"")</f>
        <v/>
      </c>
      <c r="E27" s="195"/>
      <c r="F27" s="109"/>
      <c r="G27" s="109"/>
      <c r="H27" s="109"/>
      <c r="I27" s="196"/>
      <c r="J27" s="195"/>
      <c r="K27" s="109"/>
      <c r="L27" s="109"/>
      <c r="M27" s="196"/>
      <c r="N27" s="199"/>
      <c r="O27" s="195"/>
      <c r="P27" s="196"/>
      <c r="Q27" s="195"/>
      <c r="R27" s="109"/>
      <c r="S27" s="109"/>
      <c r="T27" s="109"/>
      <c r="U27" s="198"/>
      <c r="V27" s="279"/>
      <c r="W27" s="174">
        <f>'PI - PPG'!BB27</f>
        <v>0</v>
      </c>
      <c r="X27" s="162">
        <f t="shared" si="2"/>
        <v>0</v>
      </c>
      <c r="Y27" s="163">
        <f t="shared" si="3"/>
        <v>0</v>
      </c>
      <c r="Z27" s="170">
        <f t="shared" si="16"/>
        <v>0</v>
      </c>
      <c r="AA27" s="164">
        <f t="shared" si="5"/>
        <v>0</v>
      </c>
      <c r="AB27" s="162">
        <f t="shared" si="17"/>
        <v>0</v>
      </c>
      <c r="AC27" s="163">
        <f t="shared" si="7"/>
        <v>0</v>
      </c>
      <c r="AD27" s="170">
        <f t="shared" si="8"/>
        <v>0</v>
      </c>
      <c r="AE27" s="187">
        <f t="shared" si="9"/>
        <v>0</v>
      </c>
      <c r="AF27" s="164">
        <f t="shared" si="10"/>
        <v>0</v>
      </c>
      <c r="AG27" s="162">
        <f t="shared" si="11"/>
        <v>0</v>
      </c>
      <c r="AH27" s="163">
        <f t="shared" si="12"/>
        <v>0</v>
      </c>
      <c r="AJ27" s="182" t="str">
        <f t="shared" si="0"/>
        <v/>
      </c>
      <c r="AM27" s="260" t="str">
        <f t="shared" ref="AM27:AM42" si="20">IF(AJ27="","",(IF($AJ27&gt;$AL$2,"SIM","NÃO")))</f>
        <v/>
      </c>
      <c r="AN27" s="237"/>
      <c r="AO27" s="260" t="str">
        <f t="shared" si="19"/>
        <v/>
      </c>
      <c r="AP27" s="237"/>
      <c r="AQ27" s="260" t="str">
        <f t="shared" si="14"/>
        <v/>
      </c>
      <c r="AR27" s="237"/>
      <c r="AT27" s="183" t="e">
        <f t="shared" si="15"/>
        <v>#VALUE!</v>
      </c>
    </row>
    <row r="28" spans="1:46" ht="16" thickBot="1">
      <c r="A28" s="176" t="str">
        <f>IF('PI - PPG'!A28&lt;&gt;"",'PI - PPG'!A28,"")</f>
        <v/>
      </c>
      <c r="B28" s="25" t="str">
        <f>IF('PI - PPG'!B28&lt;&gt;"",'PI - PPG'!B28,"")</f>
        <v/>
      </c>
      <c r="C28" s="25">
        <f>IF('PI - PPG'!C28&lt;&gt;"",'PI - PPG'!C28,"")</f>
        <v>26</v>
      </c>
      <c r="D28" s="137" t="str">
        <f>IF('PI - PPG'!D28&lt;&gt;"",'PI - PPG'!D28,"")</f>
        <v/>
      </c>
      <c r="E28" s="195"/>
      <c r="F28" s="109"/>
      <c r="G28" s="109"/>
      <c r="H28" s="109"/>
      <c r="I28" s="196"/>
      <c r="J28" s="195"/>
      <c r="K28" s="109"/>
      <c r="L28" s="109"/>
      <c r="M28" s="196"/>
      <c r="N28" s="199"/>
      <c r="O28" s="195"/>
      <c r="P28" s="196"/>
      <c r="Q28" s="195"/>
      <c r="R28" s="109"/>
      <c r="S28" s="109"/>
      <c r="T28" s="109"/>
      <c r="U28" s="198"/>
      <c r="V28" s="279"/>
      <c r="W28" s="174">
        <f>'PI - PPG'!BB28</f>
        <v>0</v>
      </c>
      <c r="X28" s="162">
        <f t="shared" si="2"/>
        <v>0</v>
      </c>
      <c r="Y28" s="163">
        <f t="shared" si="3"/>
        <v>0</v>
      </c>
      <c r="Z28" s="170">
        <f t="shared" si="16"/>
        <v>0</v>
      </c>
      <c r="AA28" s="164">
        <f t="shared" si="5"/>
        <v>0</v>
      </c>
      <c r="AB28" s="162">
        <f t="shared" si="17"/>
        <v>0</v>
      </c>
      <c r="AC28" s="163">
        <f t="shared" si="7"/>
        <v>0</v>
      </c>
      <c r="AD28" s="170">
        <f t="shared" si="8"/>
        <v>0</v>
      </c>
      <c r="AE28" s="187">
        <f t="shared" si="9"/>
        <v>0</v>
      </c>
      <c r="AF28" s="164">
        <f t="shared" si="10"/>
        <v>0</v>
      </c>
      <c r="AG28" s="162">
        <f t="shared" si="11"/>
        <v>0</v>
      </c>
      <c r="AH28" s="163">
        <f t="shared" si="12"/>
        <v>0</v>
      </c>
      <c r="AJ28" s="182" t="str">
        <f t="shared" si="0"/>
        <v/>
      </c>
      <c r="AM28" s="260" t="str">
        <f t="shared" si="20"/>
        <v/>
      </c>
      <c r="AN28" s="237"/>
      <c r="AO28" s="260" t="str">
        <f t="shared" si="19"/>
        <v/>
      </c>
      <c r="AP28" s="237"/>
      <c r="AQ28" s="260" t="str">
        <f t="shared" si="14"/>
        <v/>
      </c>
      <c r="AR28" s="237"/>
      <c r="AT28" s="183" t="e">
        <f t="shared" si="15"/>
        <v>#VALUE!</v>
      </c>
    </row>
    <row r="29" spans="1:46" ht="16" thickBot="1">
      <c r="A29" s="176" t="str">
        <f>IF('PI - PPG'!A29&lt;&gt;"",'PI - PPG'!A29,"")</f>
        <v/>
      </c>
      <c r="B29" s="25" t="str">
        <f>IF('PI - PPG'!B29&lt;&gt;"",'PI - PPG'!B29,"")</f>
        <v/>
      </c>
      <c r="C29" s="25">
        <f>IF('PI - PPG'!C29&lt;&gt;"",'PI - PPG'!C29,"")</f>
        <v>27</v>
      </c>
      <c r="D29" s="137" t="str">
        <f>IF('PI - PPG'!D29&lt;&gt;"",'PI - PPG'!D29,"")</f>
        <v/>
      </c>
      <c r="E29" s="195"/>
      <c r="F29" s="109"/>
      <c r="G29" s="109"/>
      <c r="H29" s="109"/>
      <c r="I29" s="196"/>
      <c r="J29" s="195"/>
      <c r="K29" s="109"/>
      <c r="L29" s="109"/>
      <c r="M29" s="196"/>
      <c r="N29" s="199"/>
      <c r="O29" s="195"/>
      <c r="P29" s="196"/>
      <c r="Q29" s="195"/>
      <c r="R29" s="109"/>
      <c r="S29" s="109"/>
      <c r="T29" s="109"/>
      <c r="U29" s="198"/>
      <c r="V29" s="279"/>
      <c r="W29" s="174">
        <f>'PI - PPG'!BB29</f>
        <v>0</v>
      </c>
      <c r="X29" s="162">
        <f t="shared" si="2"/>
        <v>0</v>
      </c>
      <c r="Y29" s="163">
        <f t="shared" si="3"/>
        <v>0</v>
      </c>
      <c r="Z29" s="170">
        <f t="shared" si="16"/>
        <v>0</v>
      </c>
      <c r="AA29" s="164">
        <f t="shared" si="5"/>
        <v>0</v>
      </c>
      <c r="AB29" s="162">
        <f t="shared" si="17"/>
        <v>0</v>
      </c>
      <c r="AC29" s="163">
        <f t="shared" si="7"/>
        <v>0</v>
      </c>
      <c r="AD29" s="170">
        <f t="shared" si="8"/>
        <v>0</v>
      </c>
      <c r="AE29" s="187">
        <f t="shared" si="9"/>
        <v>0</v>
      </c>
      <c r="AF29" s="164">
        <f t="shared" si="10"/>
        <v>0</v>
      </c>
      <c r="AG29" s="162">
        <f t="shared" si="11"/>
        <v>0</v>
      </c>
      <c r="AH29" s="163">
        <f t="shared" si="12"/>
        <v>0</v>
      </c>
      <c r="AJ29" s="182" t="str">
        <f t="shared" si="0"/>
        <v/>
      </c>
      <c r="AM29" s="260" t="str">
        <f t="shared" si="20"/>
        <v/>
      </c>
      <c r="AN29" s="237"/>
      <c r="AO29" s="260" t="str">
        <f t="shared" si="19"/>
        <v/>
      </c>
      <c r="AP29" s="237"/>
      <c r="AQ29" s="260" t="str">
        <f t="shared" si="14"/>
        <v/>
      </c>
      <c r="AR29" s="237"/>
      <c r="AT29" s="183" t="e">
        <f t="shared" si="15"/>
        <v>#VALUE!</v>
      </c>
    </row>
    <row r="30" spans="1:46" ht="16" thickBot="1">
      <c r="A30" s="176" t="str">
        <f>IF('PI - PPG'!A30&lt;&gt;"",'PI - PPG'!A30,"")</f>
        <v/>
      </c>
      <c r="B30" s="25" t="str">
        <f>IF('PI - PPG'!B30&lt;&gt;"",'PI - PPG'!B30,"")</f>
        <v/>
      </c>
      <c r="C30" s="25">
        <f>IF('PI - PPG'!C30&lt;&gt;"",'PI - PPG'!C30,"")</f>
        <v>28</v>
      </c>
      <c r="D30" s="137" t="str">
        <f>IF('PI - PPG'!D30&lt;&gt;"",'PI - PPG'!D30,"")</f>
        <v/>
      </c>
      <c r="E30" s="195"/>
      <c r="F30" s="109"/>
      <c r="G30" s="109"/>
      <c r="H30" s="109"/>
      <c r="I30" s="196"/>
      <c r="J30" s="195"/>
      <c r="K30" s="109"/>
      <c r="L30" s="109"/>
      <c r="M30" s="196"/>
      <c r="N30" s="199"/>
      <c r="O30" s="195"/>
      <c r="P30" s="196"/>
      <c r="Q30" s="195"/>
      <c r="R30" s="109"/>
      <c r="S30" s="109"/>
      <c r="T30" s="109"/>
      <c r="U30" s="198"/>
      <c r="V30" s="279"/>
      <c r="W30" s="174">
        <f>'PI - PPG'!BB30</f>
        <v>0</v>
      </c>
      <c r="X30" s="162">
        <f t="shared" si="2"/>
        <v>0</v>
      </c>
      <c r="Y30" s="163">
        <f t="shared" si="3"/>
        <v>0</v>
      </c>
      <c r="Z30" s="170">
        <f t="shared" si="16"/>
        <v>0</v>
      </c>
      <c r="AA30" s="164">
        <f t="shared" si="5"/>
        <v>0</v>
      </c>
      <c r="AB30" s="162">
        <f t="shared" si="17"/>
        <v>0</v>
      </c>
      <c r="AC30" s="163">
        <f t="shared" si="7"/>
        <v>0</v>
      </c>
      <c r="AD30" s="170">
        <f t="shared" si="8"/>
        <v>0</v>
      </c>
      <c r="AE30" s="187">
        <f t="shared" si="9"/>
        <v>0</v>
      </c>
      <c r="AF30" s="164">
        <f t="shared" si="10"/>
        <v>0</v>
      </c>
      <c r="AG30" s="162">
        <f t="shared" si="11"/>
        <v>0</v>
      </c>
      <c r="AH30" s="163">
        <f t="shared" si="12"/>
        <v>0</v>
      </c>
      <c r="AJ30" s="182" t="str">
        <f t="shared" si="0"/>
        <v/>
      </c>
      <c r="AM30" s="260" t="str">
        <f t="shared" si="20"/>
        <v/>
      </c>
      <c r="AN30" s="237"/>
      <c r="AO30" s="260" t="str">
        <f t="shared" si="19"/>
        <v/>
      </c>
      <c r="AP30" s="237"/>
      <c r="AQ30" s="260" t="str">
        <f t="shared" si="14"/>
        <v/>
      </c>
      <c r="AR30" s="237"/>
      <c r="AT30" s="183" t="e">
        <f t="shared" si="15"/>
        <v>#VALUE!</v>
      </c>
    </row>
    <row r="31" spans="1:46" ht="16" thickBot="1">
      <c r="A31" s="176" t="str">
        <f>IF('PI - PPG'!A31&lt;&gt;"",'PI - PPG'!A31,"")</f>
        <v/>
      </c>
      <c r="B31" s="25" t="str">
        <f>IF('PI - PPG'!B31&lt;&gt;"",'PI - PPG'!B31,"")</f>
        <v/>
      </c>
      <c r="C31" s="25">
        <f>IF('PI - PPG'!C31&lt;&gt;"",'PI - PPG'!C31,"")</f>
        <v>29</v>
      </c>
      <c r="D31" s="137" t="str">
        <f>IF('PI - PPG'!D31&lt;&gt;"",'PI - PPG'!D31,"")</f>
        <v/>
      </c>
      <c r="E31" s="195"/>
      <c r="F31" s="109"/>
      <c r="G31" s="109"/>
      <c r="H31" s="109"/>
      <c r="I31" s="196"/>
      <c r="J31" s="195"/>
      <c r="K31" s="109"/>
      <c r="L31" s="109"/>
      <c r="M31" s="196"/>
      <c r="N31" s="199"/>
      <c r="O31" s="195"/>
      <c r="P31" s="196"/>
      <c r="Q31" s="195"/>
      <c r="R31" s="109"/>
      <c r="S31" s="109"/>
      <c r="T31" s="109"/>
      <c r="U31" s="198"/>
      <c r="V31" s="279"/>
      <c r="W31" s="174">
        <f>'PI - PPG'!BB31</f>
        <v>0</v>
      </c>
      <c r="X31" s="162">
        <f t="shared" si="2"/>
        <v>0</v>
      </c>
      <c r="Y31" s="163">
        <f t="shared" si="3"/>
        <v>0</v>
      </c>
      <c r="Z31" s="170">
        <f t="shared" si="16"/>
        <v>0</v>
      </c>
      <c r="AA31" s="164">
        <f t="shared" si="5"/>
        <v>0</v>
      </c>
      <c r="AB31" s="162">
        <f t="shared" si="17"/>
        <v>0</v>
      </c>
      <c r="AC31" s="163">
        <f t="shared" si="7"/>
        <v>0</v>
      </c>
      <c r="AD31" s="170">
        <f t="shared" si="8"/>
        <v>0</v>
      </c>
      <c r="AE31" s="187">
        <f t="shared" si="9"/>
        <v>0</v>
      </c>
      <c r="AF31" s="164">
        <f t="shared" si="10"/>
        <v>0</v>
      </c>
      <c r="AG31" s="162">
        <f t="shared" si="11"/>
        <v>0</v>
      </c>
      <c r="AH31" s="163">
        <f t="shared" si="12"/>
        <v>0</v>
      </c>
      <c r="AJ31" s="182" t="str">
        <f t="shared" si="0"/>
        <v/>
      </c>
      <c r="AM31" s="260" t="str">
        <f t="shared" si="20"/>
        <v/>
      </c>
      <c r="AN31" s="237"/>
      <c r="AO31" s="260" t="str">
        <f t="shared" si="19"/>
        <v/>
      </c>
      <c r="AP31" s="237"/>
      <c r="AQ31" s="260" t="str">
        <f t="shared" si="14"/>
        <v/>
      </c>
      <c r="AR31" s="237"/>
      <c r="AT31" s="183" t="e">
        <f t="shared" si="15"/>
        <v>#VALUE!</v>
      </c>
    </row>
    <row r="32" spans="1:46" ht="16" thickBot="1">
      <c r="A32" s="176" t="str">
        <f>IF('PI - PPG'!A32&lt;&gt;"",'PI - PPG'!A32,"")</f>
        <v/>
      </c>
      <c r="B32" s="25" t="str">
        <f>IF('PI - PPG'!B32&lt;&gt;"",'PI - PPG'!B32,"")</f>
        <v/>
      </c>
      <c r="C32" s="25">
        <f>IF('PI - PPG'!C32&lt;&gt;"",'PI - PPG'!C32,"")</f>
        <v>30</v>
      </c>
      <c r="D32" s="137" t="str">
        <f>IF('PI - PPG'!D32&lt;&gt;"",'PI - PPG'!D32,"")</f>
        <v/>
      </c>
      <c r="E32" s="195"/>
      <c r="F32" s="109"/>
      <c r="G32" s="109"/>
      <c r="H32" s="109"/>
      <c r="I32" s="196"/>
      <c r="J32" s="195"/>
      <c r="K32" s="109"/>
      <c r="L32" s="109"/>
      <c r="M32" s="196"/>
      <c r="N32" s="199"/>
      <c r="O32" s="195"/>
      <c r="P32" s="196"/>
      <c r="Q32" s="195"/>
      <c r="R32" s="109"/>
      <c r="S32" s="109"/>
      <c r="T32" s="109"/>
      <c r="U32" s="198"/>
      <c r="V32" s="279"/>
      <c r="W32" s="174">
        <f>'PI - PPG'!BB32</f>
        <v>0</v>
      </c>
      <c r="X32" s="162">
        <f t="shared" si="2"/>
        <v>0</v>
      </c>
      <c r="Y32" s="163">
        <f t="shared" si="3"/>
        <v>0</v>
      </c>
      <c r="Z32" s="170">
        <f t="shared" si="16"/>
        <v>0</v>
      </c>
      <c r="AA32" s="164">
        <f t="shared" si="5"/>
        <v>0</v>
      </c>
      <c r="AB32" s="162">
        <f t="shared" si="17"/>
        <v>0</v>
      </c>
      <c r="AC32" s="163">
        <f t="shared" si="7"/>
        <v>0</v>
      </c>
      <c r="AD32" s="170">
        <f t="shared" si="8"/>
        <v>0</v>
      </c>
      <c r="AE32" s="187">
        <f t="shared" si="9"/>
        <v>0</v>
      </c>
      <c r="AF32" s="164">
        <f t="shared" si="10"/>
        <v>0</v>
      </c>
      <c r="AG32" s="162">
        <f t="shared" si="11"/>
        <v>0</v>
      </c>
      <c r="AH32" s="163">
        <f t="shared" si="12"/>
        <v>0</v>
      </c>
      <c r="AJ32" s="182" t="str">
        <f t="shared" si="0"/>
        <v/>
      </c>
      <c r="AM32" s="260" t="str">
        <f t="shared" si="20"/>
        <v/>
      </c>
      <c r="AN32" s="237"/>
      <c r="AO32" s="260" t="str">
        <f t="shared" si="19"/>
        <v/>
      </c>
      <c r="AP32" s="237"/>
      <c r="AQ32" s="260" t="str">
        <f t="shared" si="14"/>
        <v/>
      </c>
      <c r="AR32" s="237"/>
      <c r="AT32" s="183" t="e">
        <f t="shared" si="15"/>
        <v>#VALUE!</v>
      </c>
    </row>
    <row r="33" spans="1:46" ht="16" thickBot="1">
      <c r="A33" s="176" t="str">
        <f>IF('PI - PPG'!A33&lt;&gt;"",'PI - PPG'!A33,"")</f>
        <v/>
      </c>
      <c r="B33" s="25" t="str">
        <f>IF('PI - PPG'!B33&lt;&gt;"",'PI - PPG'!B33,"")</f>
        <v/>
      </c>
      <c r="C33" s="25">
        <f>IF('PI - PPG'!C33&lt;&gt;"",'PI - PPG'!C33,"")</f>
        <v>31</v>
      </c>
      <c r="D33" s="137" t="str">
        <f>IF('PI - PPG'!D33&lt;&gt;"",'PI - PPG'!D33,"")</f>
        <v/>
      </c>
      <c r="E33" s="195"/>
      <c r="F33" s="109"/>
      <c r="G33" s="109"/>
      <c r="H33" s="109"/>
      <c r="I33" s="196"/>
      <c r="J33" s="195"/>
      <c r="K33" s="109"/>
      <c r="L33" s="109"/>
      <c r="M33" s="196"/>
      <c r="N33" s="199"/>
      <c r="O33" s="195"/>
      <c r="P33" s="196"/>
      <c r="Q33" s="195"/>
      <c r="R33" s="109"/>
      <c r="S33" s="109"/>
      <c r="T33" s="109"/>
      <c r="U33" s="198"/>
      <c r="V33" s="279"/>
      <c r="W33" s="174">
        <f>'PI - PPG'!BB33</f>
        <v>0</v>
      </c>
      <c r="X33" s="162">
        <f t="shared" si="2"/>
        <v>0</v>
      </c>
      <c r="Y33" s="163">
        <f t="shared" si="3"/>
        <v>0</v>
      </c>
      <c r="Z33" s="170">
        <f t="shared" si="16"/>
        <v>0</v>
      </c>
      <c r="AA33" s="164">
        <f t="shared" si="5"/>
        <v>0</v>
      </c>
      <c r="AB33" s="162">
        <f t="shared" si="17"/>
        <v>0</v>
      </c>
      <c r="AC33" s="163">
        <f t="shared" si="7"/>
        <v>0</v>
      </c>
      <c r="AD33" s="170">
        <f t="shared" si="8"/>
        <v>0</v>
      </c>
      <c r="AE33" s="187">
        <f t="shared" si="9"/>
        <v>0</v>
      </c>
      <c r="AF33" s="164">
        <f t="shared" si="10"/>
        <v>0</v>
      </c>
      <c r="AG33" s="162">
        <f t="shared" si="11"/>
        <v>0</v>
      </c>
      <c r="AH33" s="163">
        <f t="shared" si="12"/>
        <v>0</v>
      </c>
      <c r="AJ33" s="182" t="str">
        <f t="shared" si="0"/>
        <v/>
      </c>
      <c r="AM33" s="260" t="str">
        <f t="shared" si="20"/>
        <v/>
      </c>
      <c r="AN33" s="237"/>
      <c r="AO33" s="260" t="str">
        <f t="shared" si="19"/>
        <v/>
      </c>
      <c r="AP33" s="237"/>
      <c r="AQ33" s="260" t="str">
        <f t="shared" si="14"/>
        <v/>
      </c>
      <c r="AR33" s="237"/>
      <c r="AT33" s="183" t="e">
        <f t="shared" si="15"/>
        <v>#VALUE!</v>
      </c>
    </row>
    <row r="34" spans="1:46" ht="16" thickBot="1">
      <c r="A34" s="176" t="str">
        <f>IF('PI - PPG'!A34&lt;&gt;"",'PI - PPG'!A34,"")</f>
        <v/>
      </c>
      <c r="B34" s="25" t="str">
        <f>IF('PI - PPG'!B34&lt;&gt;"",'PI - PPG'!B34,"")</f>
        <v/>
      </c>
      <c r="C34" s="25">
        <f>IF('PI - PPG'!C34&lt;&gt;"",'PI - PPG'!C34,"")</f>
        <v>32</v>
      </c>
      <c r="D34" s="137" t="str">
        <f>IF('PI - PPG'!D34&lt;&gt;"",'PI - PPG'!D34,"")</f>
        <v/>
      </c>
      <c r="E34" s="195"/>
      <c r="F34" s="109"/>
      <c r="G34" s="109"/>
      <c r="H34" s="109"/>
      <c r="I34" s="196"/>
      <c r="J34" s="195"/>
      <c r="K34" s="109"/>
      <c r="L34" s="109"/>
      <c r="M34" s="196"/>
      <c r="N34" s="199"/>
      <c r="O34" s="195"/>
      <c r="P34" s="196"/>
      <c r="Q34" s="195"/>
      <c r="R34" s="109"/>
      <c r="S34" s="109"/>
      <c r="T34" s="109"/>
      <c r="U34" s="198"/>
      <c r="V34" s="279"/>
      <c r="W34" s="174">
        <f>'PI - PPG'!BB34</f>
        <v>0</v>
      </c>
      <c r="X34" s="162">
        <f t="shared" si="2"/>
        <v>0</v>
      </c>
      <c r="Y34" s="163">
        <f t="shared" si="3"/>
        <v>0</v>
      </c>
      <c r="Z34" s="170">
        <f t="shared" si="16"/>
        <v>0</v>
      </c>
      <c r="AA34" s="164">
        <f t="shared" si="5"/>
        <v>0</v>
      </c>
      <c r="AB34" s="162">
        <f t="shared" si="17"/>
        <v>0</v>
      </c>
      <c r="AC34" s="163">
        <f t="shared" si="7"/>
        <v>0</v>
      </c>
      <c r="AD34" s="170">
        <f t="shared" si="8"/>
        <v>0</v>
      </c>
      <c r="AE34" s="187">
        <f t="shared" si="9"/>
        <v>0</v>
      </c>
      <c r="AF34" s="164">
        <f t="shared" si="10"/>
        <v>0</v>
      </c>
      <c r="AG34" s="162">
        <f t="shared" si="11"/>
        <v>0</v>
      </c>
      <c r="AH34" s="163">
        <f t="shared" si="12"/>
        <v>0</v>
      </c>
      <c r="AJ34" s="182" t="str">
        <f t="shared" si="0"/>
        <v/>
      </c>
      <c r="AM34" s="260" t="str">
        <f t="shared" si="20"/>
        <v/>
      </c>
      <c r="AN34" s="237"/>
      <c r="AO34" s="260" t="str">
        <f t="shared" si="19"/>
        <v/>
      </c>
      <c r="AP34" s="237"/>
      <c r="AQ34" s="260" t="str">
        <f t="shared" si="14"/>
        <v/>
      </c>
      <c r="AR34" s="237"/>
      <c r="AT34" s="183" t="e">
        <f t="shared" si="15"/>
        <v>#VALUE!</v>
      </c>
    </row>
    <row r="35" spans="1:46" ht="16" thickBot="1">
      <c r="A35" s="176" t="str">
        <f>IF('PI - PPG'!A35&lt;&gt;"",'PI - PPG'!A35,"")</f>
        <v/>
      </c>
      <c r="B35" s="25" t="str">
        <f>IF('PI - PPG'!B35&lt;&gt;"",'PI - PPG'!B35,"")</f>
        <v/>
      </c>
      <c r="C35" s="25">
        <f>IF('PI - PPG'!C35&lt;&gt;"",'PI - PPG'!C35,"")</f>
        <v>33</v>
      </c>
      <c r="D35" s="137" t="str">
        <f>IF('PI - PPG'!D35&lt;&gt;"",'PI - PPG'!D35,"")</f>
        <v/>
      </c>
      <c r="E35" s="195"/>
      <c r="F35" s="109"/>
      <c r="G35" s="109"/>
      <c r="H35" s="109"/>
      <c r="I35" s="196"/>
      <c r="J35" s="195"/>
      <c r="K35" s="109"/>
      <c r="L35" s="109"/>
      <c r="M35" s="196"/>
      <c r="N35" s="199"/>
      <c r="O35" s="195"/>
      <c r="P35" s="196"/>
      <c r="Q35" s="195"/>
      <c r="R35" s="109"/>
      <c r="S35" s="109"/>
      <c r="T35" s="109"/>
      <c r="U35" s="198"/>
      <c r="V35" s="279"/>
      <c r="W35" s="174">
        <f>'PI - PPG'!BB35</f>
        <v>0</v>
      </c>
      <c r="X35" s="162">
        <f t="shared" si="2"/>
        <v>0</v>
      </c>
      <c r="Y35" s="163">
        <f t="shared" si="3"/>
        <v>0</v>
      </c>
      <c r="Z35" s="170">
        <f t="shared" si="16"/>
        <v>0</v>
      </c>
      <c r="AA35" s="164">
        <f t="shared" si="5"/>
        <v>0</v>
      </c>
      <c r="AB35" s="162">
        <f t="shared" si="17"/>
        <v>0</v>
      </c>
      <c r="AC35" s="163">
        <f t="shared" si="7"/>
        <v>0</v>
      </c>
      <c r="AD35" s="170">
        <f t="shared" si="8"/>
        <v>0</v>
      </c>
      <c r="AE35" s="187">
        <f t="shared" si="9"/>
        <v>0</v>
      </c>
      <c r="AF35" s="164">
        <f t="shared" si="10"/>
        <v>0</v>
      </c>
      <c r="AG35" s="162">
        <f t="shared" si="11"/>
        <v>0</v>
      </c>
      <c r="AH35" s="163">
        <f t="shared" si="12"/>
        <v>0</v>
      </c>
      <c r="AJ35" s="182" t="str">
        <f t="shared" si="0"/>
        <v/>
      </c>
      <c r="AM35" s="260" t="str">
        <f t="shared" si="20"/>
        <v/>
      </c>
      <c r="AN35" s="237"/>
      <c r="AO35" s="260" t="str">
        <f t="shared" si="19"/>
        <v/>
      </c>
      <c r="AP35" s="237"/>
      <c r="AQ35" s="260" t="str">
        <f t="shared" si="14"/>
        <v/>
      </c>
      <c r="AR35" s="237"/>
      <c r="AT35" s="183" t="e">
        <f t="shared" si="15"/>
        <v>#VALUE!</v>
      </c>
    </row>
    <row r="36" spans="1:46" ht="16" thickBot="1">
      <c r="A36" s="176" t="str">
        <f>IF('PI - PPG'!A36&lt;&gt;"",'PI - PPG'!A36,"")</f>
        <v/>
      </c>
      <c r="B36" s="25" t="str">
        <f>IF('PI - PPG'!B36&lt;&gt;"",'PI - PPG'!B36,"")</f>
        <v/>
      </c>
      <c r="C36" s="25">
        <f>IF('PI - PPG'!C36&lt;&gt;"",'PI - PPG'!C36,"")</f>
        <v>34</v>
      </c>
      <c r="D36" s="137" t="str">
        <f>IF('PI - PPG'!D36&lt;&gt;"",'PI - PPG'!D36,"")</f>
        <v/>
      </c>
      <c r="E36" s="195"/>
      <c r="F36" s="109"/>
      <c r="G36" s="109"/>
      <c r="H36" s="109"/>
      <c r="I36" s="196"/>
      <c r="J36" s="195"/>
      <c r="K36" s="109"/>
      <c r="L36" s="109"/>
      <c r="M36" s="196"/>
      <c r="N36" s="199"/>
      <c r="O36" s="195"/>
      <c r="P36" s="196"/>
      <c r="Q36" s="195"/>
      <c r="R36" s="109"/>
      <c r="S36" s="109"/>
      <c r="T36" s="109"/>
      <c r="U36" s="198"/>
      <c r="V36" s="279"/>
      <c r="W36" s="174">
        <f>'PI - PPG'!BB36</f>
        <v>0</v>
      </c>
      <c r="X36" s="162">
        <f t="shared" si="2"/>
        <v>0</v>
      </c>
      <c r="Y36" s="163">
        <f t="shared" si="3"/>
        <v>0</v>
      </c>
      <c r="Z36" s="170">
        <f t="shared" si="16"/>
        <v>0</v>
      </c>
      <c r="AA36" s="164">
        <f t="shared" si="5"/>
        <v>0</v>
      </c>
      <c r="AB36" s="162">
        <f t="shared" si="17"/>
        <v>0</v>
      </c>
      <c r="AC36" s="163">
        <f t="shared" si="7"/>
        <v>0</v>
      </c>
      <c r="AD36" s="170">
        <f t="shared" si="8"/>
        <v>0</v>
      </c>
      <c r="AE36" s="187">
        <f t="shared" si="9"/>
        <v>0</v>
      </c>
      <c r="AF36" s="164">
        <f t="shared" si="10"/>
        <v>0</v>
      </c>
      <c r="AG36" s="162">
        <f t="shared" si="11"/>
        <v>0</v>
      </c>
      <c r="AH36" s="163">
        <f t="shared" si="12"/>
        <v>0</v>
      </c>
      <c r="AJ36" s="182" t="str">
        <f t="shared" si="0"/>
        <v/>
      </c>
      <c r="AM36" s="260" t="str">
        <f t="shared" si="20"/>
        <v/>
      </c>
      <c r="AN36" s="237"/>
      <c r="AO36" s="260" t="str">
        <f t="shared" si="19"/>
        <v/>
      </c>
      <c r="AP36" s="237"/>
      <c r="AQ36" s="260" t="str">
        <f t="shared" si="14"/>
        <v/>
      </c>
      <c r="AR36" s="237"/>
      <c r="AT36" s="183" t="e">
        <f t="shared" si="15"/>
        <v>#VALUE!</v>
      </c>
    </row>
    <row r="37" spans="1:46" ht="16" thickBot="1">
      <c r="A37" s="176" t="str">
        <f>IF('PI - PPG'!A37&lt;&gt;"",'PI - PPG'!A37,"")</f>
        <v/>
      </c>
      <c r="B37" s="25" t="str">
        <f>IF('PI - PPG'!B37&lt;&gt;"",'PI - PPG'!B37,"")</f>
        <v/>
      </c>
      <c r="C37" s="25">
        <f>IF('PI - PPG'!C37&lt;&gt;"",'PI - PPG'!C37,"")</f>
        <v>35</v>
      </c>
      <c r="D37" s="137" t="str">
        <f>IF('PI - PPG'!D37&lt;&gt;"",'PI - PPG'!D37,"")</f>
        <v/>
      </c>
      <c r="E37" s="195"/>
      <c r="F37" s="109"/>
      <c r="G37" s="109"/>
      <c r="H37" s="109"/>
      <c r="I37" s="196"/>
      <c r="J37" s="195"/>
      <c r="K37" s="109"/>
      <c r="L37" s="109"/>
      <c r="M37" s="196"/>
      <c r="N37" s="199"/>
      <c r="O37" s="195"/>
      <c r="P37" s="196"/>
      <c r="Q37" s="195"/>
      <c r="R37" s="109"/>
      <c r="S37" s="109"/>
      <c r="T37" s="109"/>
      <c r="U37" s="198"/>
      <c r="V37" s="279"/>
      <c r="W37" s="174">
        <f>'PI - PPG'!BB37</f>
        <v>0</v>
      </c>
      <c r="X37" s="162">
        <f t="shared" si="2"/>
        <v>0</v>
      </c>
      <c r="Y37" s="163">
        <f t="shared" si="3"/>
        <v>0</v>
      </c>
      <c r="Z37" s="170">
        <f t="shared" si="16"/>
        <v>0</v>
      </c>
      <c r="AA37" s="164">
        <f t="shared" si="5"/>
        <v>0</v>
      </c>
      <c r="AB37" s="162">
        <f t="shared" si="17"/>
        <v>0</v>
      </c>
      <c r="AC37" s="163">
        <f t="shared" si="7"/>
        <v>0</v>
      </c>
      <c r="AD37" s="170">
        <f t="shared" si="8"/>
        <v>0</v>
      </c>
      <c r="AE37" s="187">
        <f t="shared" si="9"/>
        <v>0</v>
      </c>
      <c r="AF37" s="164">
        <f t="shared" si="10"/>
        <v>0</v>
      </c>
      <c r="AG37" s="162">
        <f t="shared" si="11"/>
        <v>0</v>
      </c>
      <c r="AH37" s="163">
        <f t="shared" si="12"/>
        <v>0</v>
      </c>
      <c r="AJ37" s="182" t="str">
        <f t="shared" si="0"/>
        <v/>
      </c>
      <c r="AM37" s="260" t="str">
        <f t="shared" si="20"/>
        <v/>
      </c>
      <c r="AN37" s="237"/>
      <c r="AO37" s="260" t="str">
        <f t="shared" si="19"/>
        <v/>
      </c>
      <c r="AP37" s="237"/>
      <c r="AQ37" s="260" t="str">
        <f t="shared" si="14"/>
        <v/>
      </c>
      <c r="AR37" s="237"/>
      <c r="AT37" s="183" t="e">
        <f t="shared" si="15"/>
        <v>#VALUE!</v>
      </c>
    </row>
    <row r="38" spans="1:46" ht="16" thickBot="1">
      <c r="A38" s="176" t="str">
        <f>IF('PI - PPG'!A38&lt;&gt;"",'PI - PPG'!A38,"")</f>
        <v/>
      </c>
      <c r="B38" s="25" t="str">
        <f>IF('PI - PPG'!B38&lt;&gt;"",'PI - PPG'!B38,"")</f>
        <v/>
      </c>
      <c r="C38" s="25">
        <f>IF('PI - PPG'!C38&lt;&gt;"",'PI - PPG'!C38,"")</f>
        <v>36</v>
      </c>
      <c r="D38" s="137" t="str">
        <f>IF('PI - PPG'!D38&lt;&gt;"",'PI - PPG'!D38,"")</f>
        <v/>
      </c>
      <c r="E38" s="195"/>
      <c r="F38" s="109"/>
      <c r="G38" s="109"/>
      <c r="H38" s="109"/>
      <c r="I38" s="196"/>
      <c r="J38" s="195"/>
      <c r="K38" s="109"/>
      <c r="L38" s="109"/>
      <c r="M38" s="196"/>
      <c r="N38" s="199"/>
      <c r="O38" s="195"/>
      <c r="P38" s="196"/>
      <c r="Q38" s="195"/>
      <c r="R38" s="109"/>
      <c r="S38" s="109"/>
      <c r="T38" s="109"/>
      <c r="U38" s="198"/>
      <c r="V38" s="279"/>
      <c r="W38" s="174">
        <f>'PI - PPG'!BB38</f>
        <v>0</v>
      </c>
      <c r="X38" s="162">
        <f t="shared" si="2"/>
        <v>0</v>
      </c>
      <c r="Y38" s="163">
        <f t="shared" si="3"/>
        <v>0</v>
      </c>
      <c r="Z38" s="170">
        <f t="shared" si="16"/>
        <v>0</v>
      </c>
      <c r="AA38" s="164">
        <f t="shared" si="5"/>
        <v>0</v>
      </c>
      <c r="AB38" s="162">
        <f t="shared" si="17"/>
        <v>0</v>
      </c>
      <c r="AC38" s="163">
        <f t="shared" si="7"/>
        <v>0</v>
      </c>
      <c r="AD38" s="170">
        <f t="shared" si="8"/>
        <v>0</v>
      </c>
      <c r="AE38" s="187">
        <f t="shared" si="9"/>
        <v>0</v>
      </c>
      <c r="AF38" s="164">
        <f t="shared" si="10"/>
        <v>0</v>
      </c>
      <c r="AG38" s="162">
        <f t="shared" si="11"/>
        <v>0</v>
      </c>
      <c r="AH38" s="163">
        <f t="shared" si="12"/>
        <v>0</v>
      </c>
      <c r="AJ38" s="182" t="str">
        <f t="shared" si="0"/>
        <v/>
      </c>
      <c r="AM38" s="260" t="str">
        <f t="shared" si="20"/>
        <v/>
      </c>
      <c r="AN38" s="237"/>
      <c r="AO38" s="260" t="str">
        <f t="shared" si="19"/>
        <v/>
      </c>
      <c r="AP38" s="237"/>
      <c r="AQ38" s="260" t="str">
        <f t="shared" si="14"/>
        <v/>
      </c>
      <c r="AR38" s="237"/>
      <c r="AT38" s="183" t="e">
        <f t="shared" si="15"/>
        <v>#VALUE!</v>
      </c>
    </row>
    <row r="39" spans="1:46" ht="16" thickBot="1">
      <c r="A39" s="176" t="str">
        <f>IF('PI - PPG'!A39&lt;&gt;"",'PI - PPG'!A39,"")</f>
        <v/>
      </c>
      <c r="B39" s="25" t="str">
        <f>IF('PI - PPG'!B39&lt;&gt;"",'PI - PPG'!B39,"")</f>
        <v/>
      </c>
      <c r="C39" s="25">
        <f>IF('PI - PPG'!C39&lt;&gt;"",'PI - PPG'!C39,"")</f>
        <v>37</v>
      </c>
      <c r="D39" s="137" t="str">
        <f>IF('PI - PPG'!D39&lt;&gt;"",'PI - PPG'!D39,"")</f>
        <v/>
      </c>
      <c r="E39" s="195"/>
      <c r="F39" s="109"/>
      <c r="G39" s="109"/>
      <c r="H39" s="109"/>
      <c r="I39" s="196"/>
      <c r="J39" s="195"/>
      <c r="K39" s="109"/>
      <c r="L39" s="109"/>
      <c r="M39" s="196"/>
      <c r="N39" s="199"/>
      <c r="O39" s="195"/>
      <c r="P39" s="196"/>
      <c r="Q39" s="195"/>
      <c r="R39" s="109"/>
      <c r="S39" s="109"/>
      <c r="T39" s="109"/>
      <c r="U39" s="198"/>
      <c r="V39" s="279"/>
      <c r="W39" s="174">
        <f>'PI - PPG'!BB39</f>
        <v>0</v>
      </c>
      <c r="X39" s="162">
        <f t="shared" si="2"/>
        <v>0</v>
      </c>
      <c r="Y39" s="163">
        <f t="shared" si="3"/>
        <v>0</v>
      </c>
      <c r="Z39" s="170">
        <f t="shared" si="16"/>
        <v>0</v>
      </c>
      <c r="AA39" s="164">
        <f t="shared" si="5"/>
        <v>0</v>
      </c>
      <c r="AB39" s="162">
        <f t="shared" si="17"/>
        <v>0</v>
      </c>
      <c r="AC39" s="163">
        <f t="shared" si="7"/>
        <v>0</v>
      </c>
      <c r="AD39" s="170">
        <f t="shared" si="8"/>
        <v>0</v>
      </c>
      <c r="AE39" s="187">
        <f t="shared" si="9"/>
        <v>0</v>
      </c>
      <c r="AF39" s="164">
        <f t="shared" si="10"/>
        <v>0</v>
      </c>
      <c r="AG39" s="162">
        <f t="shared" si="11"/>
        <v>0</v>
      </c>
      <c r="AH39" s="163">
        <f t="shared" si="12"/>
        <v>0</v>
      </c>
      <c r="AJ39" s="182" t="str">
        <f t="shared" si="0"/>
        <v/>
      </c>
      <c r="AM39" s="260" t="str">
        <f t="shared" si="20"/>
        <v/>
      </c>
      <c r="AN39" s="237"/>
      <c r="AO39" s="260" t="str">
        <f t="shared" si="19"/>
        <v/>
      </c>
      <c r="AP39" s="237"/>
      <c r="AQ39" s="260" t="str">
        <f t="shared" si="14"/>
        <v/>
      </c>
      <c r="AR39" s="237"/>
      <c r="AT39" s="183" t="e">
        <f t="shared" si="15"/>
        <v>#VALUE!</v>
      </c>
    </row>
    <row r="40" spans="1:46" ht="16" thickBot="1">
      <c r="A40" s="176" t="str">
        <f>IF('PI - PPG'!A40&lt;&gt;"",'PI - PPG'!A40,"")</f>
        <v/>
      </c>
      <c r="B40" s="25" t="str">
        <f>IF('PI - PPG'!B40&lt;&gt;"",'PI - PPG'!B40,"")</f>
        <v/>
      </c>
      <c r="C40" s="25">
        <f>IF('PI - PPG'!C40&lt;&gt;"",'PI - PPG'!C40,"")</f>
        <v>38</v>
      </c>
      <c r="D40" s="137" t="str">
        <f>IF('PI - PPG'!D40&lt;&gt;"",'PI - PPG'!D40,"")</f>
        <v/>
      </c>
      <c r="E40" s="195"/>
      <c r="F40" s="109"/>
      <c r="G40" s="109"/>
      <c r="H40" s="109"/>
      <c r="I40" s="196"/>
      <c r="J40" s="195"/>
      <c r="K40" s="109"/>
      <c r="L40" s="109"/>
      <c r="M40" s="196"/>
      <c r="N40" s="199"/>
      <c r="O40" s="195"/>
      <c r="P40" s="196"/>
      <c r="Q40" s="195"/>
      <c r="R40" s="109"/>
      <c r="S40" s="109"/>
      <c r="T40" s="109"/>
      <c r="U40" s="198"/>
      <c r="V40" s="279"/>
      <c r="W40" s="174">
        <f>'PI - PPG'!BB40</f>
        <v>0</v>
      </c>
      <c r="X40" s="162">
        <f t="shared" si="2"/>
        <v>0</v>
      </c>
      <c r="Y40" s="163">
        <f t="shared" si="3"/>
        <v>0</v>
      </c>
      <c r="Z40" s="170">
        <f t="shared" si="16"/>
        <v>0</v>
      </c>
      <c r="AA40" s="164">
        <f t="shared" si="5"/>
        <v>0</v>
      </c>
      <c r="AB40" s="162">
        <f t="shared" si="17"/>
        <v>0</v>
      </c>
      <c r="AC40" s="163">
        <f t="shared" si="7"/>
        <v>0</v>
      </c>
      <c r="AD40" s="170">
        <f t="shared" si="8"/>
        <v>0</v>
      </c>
      <c r="AE40" s="187">
        <f t="shared" si="9"/>
        <v>0</v>
      </c>
      <c r="AF40" s="164">
        <f t="shared" si="10"/>
        <v>0</v>
      </c>
      <c r="AG40" s="162">
        <f t="shared" si="11"/>
        <v>0</v>
      </c>
      <c r="AH40" s="163">
        <f t="shared" si="12"/>
        <v>0</v>
      </c>
      <c r="AJ40" s="182" t="str">
        <f t="shared" si="0"/>
        <v/>
      </c>
      <c r="AM40" s="260" t="str">
        <f t="shared" si="20"/>
        <v/>
      </c>
      <c r="AN40" s="237"/>
      <c r="AO40" s="260" t="str">
        <f t="shared" si="19"/>
        <v/>
      </c>
      <c r="AP40" s="237"/>
      <c r="AQ40" s="260" t="str">
        <f t="shared" si="14"/>
        <v/>
      </c>
      <c r="AR40" s="237"/>
      <c r="AT40" s="183" t="e">
        <f t="shared" si="15"/>
        <v>#VALUE!</v>
      </c>
    </row>
    <row r="41" spans="1:46" ht="16" thickBot="1">
      <c r="A41" s="176" t="str">
        <f>IF('PI - PPG'!A41&lt;&gt;"",'PI - PPG'!A41,"")</f>
        <v/>
      </c>
      <c r="B41" s="25" t="str">
        <f>IF('PI - PPG'!B41&lt;&gt;"",'PI - PPG'!B41,"")</f>
        <v/>
      </c>
      <c r="C41" s="25">
        <f>IF('PI - PPG'!C41&lt;&gt;"",'PI - PPG'!C41,"")</f>
        <v>39</v>
      </c>
      <c r="D41" s="137" t="str">
        <f>IF('PI - PPG'!D41&lt;&gt;"",'PI - PPG'!D41,"")</f>
        <v/>
      </c>
      <c r="E41" s="195"/>
      <c r="F41" s="109"/>
      <c r="G41" s="109"/>
      <c r="H41" s="109"/>
      <c r="I41" s="196"/>
      <c r="J41" s="195"/>
      <c r="K41" s="109"/>
      <c r="L41" s="109"/>
      <c r="M41" s="196"/>
      <c r="N41" s="199"/>
      <c r="O41" s="195"/>
      <c r="P41" s="196"/>
      <c r="Q41" s="195"/>
      <c r="R41" s="109"/>
      <c r="S41" s="109"/>
      <c r="T41" s="109"/>
      <c r="U41" s="198"/>
      <c r="V41" s="279"/>
      <c r="W41" s="174">
        <f>'PI - PPG'!BB41</f>
        <v>0</v>
      </c>
      <c r="X41" s="162">
        <f t="shared" si="2"/>
        <v>0</v>
      </c>
      <c r="Y41" s="163">
        <f t="shared" si="3"/>
        <v>0</v>
      </c>
      <c r="Z41" s="170">
        <f t="shared" si="16"/>
        <v>0</v>
      </c>
      <c r="AA41" s="164">
        <f t="shared" si="5"/>
        <v>0</v>
      </c>
      <c r="AB41" s="162">
        <f t="shared" si="17"/>
        <v>0</v>
      </c>
      <c r="AC41" s="163">
        <f t="shared" si="7"/>
        <v>0</v>
      </c>
      <c r="AD41" s="170">
        <f t="shared" si="8"/>
        <v>0</v>
      </c>
      <c r="AE41" s="187">
        <f t="shared" si="9"/>
        <v>0</v>
      </c>
      <c r="AF41" s="164">
        <f t="shared" si="10"/>
        <v>0</v>
      </c>
      <c r="AG41" s="162">
        <f t="shared" si="11"/>
        <v>0</v>
      </c>
      <c r="AH41" s="163">
        <f t="shared" si="12"/>
        <v>0</v>
      </c>
      <c r="AJ41" s="182" t="str">
        <f t="shared" si="0"/>
        <v/>
      </c>
      <c r="AM41" s="260" t="str">
        <f t="shared" si="20"/>
        <v/>
      </c>
      <c r="AN41" s="237"/>
      <c r="AO41" s="260" t="str">
        <f t="shared" si="19"/>
        <v/>
      </c>
      <c r="AP41" s="237"/>
      <c r="AQ41" s="260" t="str">
        <f t="shared" si="14"/>
        <v/>
      </c>
      <c r="AR41" s="237"/>
      <c r="AT41" s="183" t="e">
        <f t="shared" si="15"/>
        <v>#VALUE!</v>
      </c>
    </row>
    <row r="42" spans="1:46" ht="16" thickBot="1">
      <c r="A42" s="176" t="str">
        <f>IF('PI - PPG'!A42&lt;&gt;"",'PI - PPG'!A42,"")</f>
        <v/>
      </c>
      <c r="B42" s="25" t="str">
        <f>IF('PI - PPG'!B42&lt;&gt;"",'PI - PPG'!B42,"")</f>
        <v/>
      </c>
      <c r="C42" s="25">
        <f>IF('PI - PPG'!C42&lt;&gt;"",'PI - PPG'!C42,"")</f>
        <v>40</v>
      </c>
      <c r="D42" s="137" t="str">
        <f>IF('PI - PPG'!D42&lt;&gt;"",'PI - PPG'!D42,"")</f>
        <v/>
      </c>
      <c r="E42" s="201"/>
      <c r="F42" s="202"/>
      <c r="G42" s="202"/>
      <c r="H42" s="202"/>
      <c r="I42" s="203"/>
      <c r="J42" s="201"/>
      <c r="K42" s="202"/>
      <c r="L42" s="202"/>
      <c r="M42" s="203"/>
      <c r="N42" s="204"/>
      <c r="O42" s="201"/>
      <c r="P42" s="203"/>
      <c r="Q42" s="201"/>
      <c r="R42" s="202"/>
      <c r="S42" s="202"/>
      <c r="T42" s="202"/>
      <c r="U42" s="205"/>
      <c r="V42" s="279"/>
      <c r="W42" s="174">
        <f>'PI - PPG'!BB42</f>
        <v>0</v>
      </c>
      <c r="X42" s="162">
        <f t="shared" si="2"/>
        <v>0</v>
      </c>
      <c r="Y42" s="163">
        <f t="shared" si="3"/>
        <v>0</v>
      </c>
      <c r="Z42" s="170">
        <f t="shared" si="16"/>
        <v>0</v>
      </c>
      <c r="AA42" s="164">
        <f t="shared" si="5"/>
        <v>0</v>
      </c>
      <c r="AB42" s="162">
        <f t="shared" si="17"/>
        <v>0</v>
      </c>
      <c r="AC42" s="163">
        <f t="shared" si="7"/>
        <v>0</v>
      </c>
      <c r="AD42" s="170">
        <f t="shared" si="8"/>
        <v>0</v>
      </c>
      <c r="AE42" s="187">
        <f t="shared" si="9"/>
        <v>0</v>
      </c>
      <c r="AF42" s="164">
        <f t="shared" si="10"/>
        <v>0</v>
      </c>
      <c r="AG42" s="162">
        <f t="shared" si="11"/>
        <v>0</v>
      </c>
      <c r="AH42" s="163">
        <f t="shared" si="12"/>
        <v>0</v>
      </c>
      <c r="AJ42" s="182" t="str">
        <f t="shared" si="0"/>
        <v/>
      </c>
      <c r="AM42" s="260" t="str">
        <f t="shared" si="20"/>
        <v/>
      </c>
      <c r="AN42" s="237"/>
      <c r="AO42" s="260" t="str">
        <f t="shared" si="19"/>
        <v/>
      </c>
      <c r="AP42" s="237"/>
      <c r="AQ42" s="260" t="str">
        <f t="shared" si="14"/>
        <v/>
      </c>
      <c r="AR42" s="237"/>
      <c r="AT42" s="183" t="e">
        <f t="shared" si="15"/>
        <v>#VALUE!</v>
      </c>
    </row>
    <row r="43" spans="1:46" ht="16" thickBo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</row>
    <row r="44" spans="1:46" ht="16" thickBot="1">
      <c r="AH44" t="s">
        <v>50</v>
      </c>
      <c r="AJ44" s="184">
        <f>SUM(AJ3:AJ42)</f>
        <v>0</v>
      </c>
    </row>
    <row r="45" spans="1:46">
      <c r="E45" s="60" t="s">
        <v>163</v>
      </c>
      <c r="X45" s="83" t="s">
        <v>164</v>
      </c>
    </row>
    <row r="46" spans="1:46" ht="16" thickBot="1">
      <c r="E46" s="175" t="s">
        <v>120</v>
      </c>
      <c r="X46" s="83" t="s">
        <v>165</v>
      </c>
    </row>
    <row r="47" spans="1:46">
      <c r="E47" s="175" t="s">
        <v>124</v>
      </c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X47" s="89"/>
      <c r="Y47" s="89"/>
      <c r="Z47" s="89"/>
      <c r="AA47" s="89"/>
      <c r="AL47" s="57" t="s">
        <v>161</v>
      </c>
      <c r="AM47" s="261">
        <f>COUNTIF(AM3:AN42,"NÃO")</f>
        <v>1</v>
      </c>
      <c r="AN47" s="261"/>
      <c r="AO47" s="261">
        <f>COUNTIF(AO3:AP42,"NÃO")</f>
        <v>1</v>
      </c>
      <c r="AP47" s="261"/>
      <c r="AQ47" s="261">
        <f>COUNTIF(AQ3:AR42,"NÃO")</f>
        <v>1</v>
      </c>
      <c r="AR47" s="264"/>
    </row>
    <row r="48" spans="1:46" ht="16" thickBot="1">
      <c r="E48" s="175" t="s">
        <v>121</v>
      </c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X48" s="89"/>
      <c r="Y48" s="89"/>
      <c r="Z48" s="89"/>
      <c r="AA48" s="89"/>
      <c r="AL48" s="64" t="s">
        <v>162</v>
      </c>
      <c r="AM48" s="262">
        <f>100-(AM47/'PI - PPG'!$BB$44*100)</f>
        <v>0</v>
      </c>
      <c r="AN48" s="262"/>
      <c r="AO48" s="262">
        <f>100-(AO47/'PI - PPG'!$BB$44*100)</f>
        <v>0</v>
      </c>
      <c r="AP48" s="262"/>
      <c r="AQ48" s="262">
        <f>100-(AQ47/'PI - PPG'!$BB$44*100)</f>
        <v>0</v>
      </c>
      <c r="AR48" s="263"/>
    </row>
    <row r="49" spans="5:39">
      <c r="E49" s="175" t="s">
        <v>122</v>
      </c>
      <c r="W49" s="83" t="s">
        <v>169</v>
      </c>
    </row>
    <row r="50" spans="5:39">
      <c r="E50" s="175" t="s">
        <v>123</v>
      </c>
    </row>
    <row r="51" spans="5:39">
      <c r="E51" s="175" t="s">
        <v>125</v>
      </c>
    </row>
    <row r="53" spans="5:39">
      <c r="E53" s="179" t="s">
        <v>178</v>
      </c>
    </row>
    <row r="55" spans="5:39">
      <c r="E55" s="179" t="s">
        <v>183</v>
      </c>
    </row>
    <row r="56" spans="5:39">
      <c r="E56" t="s">
        <v>184</v>
      </c>
    </row>
    <row r="57" spans="5:39">
      <c r="E57" s="179" t="s">
        <v>185</v>
      </c>
    </row>
    <row r="64" spans="5:39">
      <c r="AM64" s="83" t="s">
        <v>166</v>
      </c>
    </row>
    <row r="65" spans="38:39">
      <c r="AM65" s="83" t="s">
        <v>167</v>
      </c>
    </row>
    <row r="67" spans="38:39">
      <c r="AL67" s="83" t="s">
        <v>168</v>
      </c>
    </row>
    <row r="68" spans="38:39">
      <c r="AL68" s="83"/>
    </row>
    <row r="69" spans="38:39">
      <c r="AL69" s="83" t="s">
        <v>170</v>
      </c>
    </row>
    <row r="70" spans="38:39">
      <c r="AL70" s="83"/>
    </row>
  </sheetData>
  <mergeCells count="142">
    <mergeCell ref="X1:Y1"/>
    <mergeCell ref="Z1:AA1"/>
    <mergeCell ref="AB1:AC1"/>
    <mergeCell ref="AD1:AF1"/>
    <mergeCell ref="AG1:AH1"/>
    <mergeCell ref="AM4:AN4"/>
    <mergeCell ref="E1:I1"/>
    <mergeCell ref="J1:M1"/>
    <mergeCell ref="O1:P1"/>
    <mergeCell ref="Q1:U1"/>
    <mergeCell ref="V1:V42"/>
    <mergeCell ref="AM2:AN2"/>
    <mergeCell ref="AM1:AN1"/>
    <mergeCell ref="AM5:AN5"/>
    <mergeCell ref="AM6:AN6"/>
    <mergeCell ref="AM7:AN7"/>
    <mergeCell ref="AM8:AN8"/>
    <mergeCell ref="AM9:AN9"/>
    <mergeCell ref="AM10:AN10"/>
    <mergeCell ref="AM11:AN11"/>
    <mergeCell ref="AM12:AN12"/>
    <mergeCell ref="AM37:AN37"/>
    <mergeCell ref="AM38:AN38"/>
    <mergeCell ref="AM39:AN39"/>
    <mergeCell ref="AQ1:AR1"/>
    <mergeCell ref="AQ2:AR2"/>
    <mergeCell ref="AO2:AP2"/>
    <mergeCell ref="AM3:AN3"/>
    <mergeCell ref="AO3:AP3"/>
    <mergeCell ref="AO1:AP1"/>
    <mergeCell ref="AM22:AN22"/>
    <mergeCell ref="AM23:AN23"/>
    <mergeCell ref="AM24:AN24"/>
    <mergeCell ref="AM13:AN13"/>
    <mergeCell ref="AM14:AN14"/>
    <mergeCell ref="AM15:AN15"/>
    <mergeCell ref="AM16:AN16"/>
    <mergeCell ref="AM17:AN17"/>
    <mergeCell ref="AM18:AN18"/>
    <mergeCell ref="AO4:AP4"/>
    <mergeCell ref="AO5:AP5"/>
    <mergeCell ref="AO6:AP6"/>
    <mergeCell ref="AO7:AP7"/>
    <mergeCell ref="AO8:AP8"/>
    <mergeCell ref="AO9:AP9"/>
    <mergeCell ref="AM19:AN19"/>
    <mergeCell ref="AM20:AN20"/>
    <mergeCell ref="AM21:AN21"/>
    <mergeCell ref="AM31:AN31"/>
    <mergeCell ref="AM32:AN32"/>
    <mergeCell ref="AM33:AN33"/>
    <mergeCell ref="AM34:AN34"/>
    <mergeCell ref="AM35:AN35"/>
    <mergeCell ref="AM36:AN36"/>
    <mergeCell ref="AM25:AN25"/>
    <mergeCell ref="AM26:AN26"/>
    <mergeCell ref="AM27:AN27"/>
    <mergeCell ref="AM28:AN28"/>
    <mergeCell ref="AM29:AN29"/>
    <mergeCell ref="AM30:AN30"/>
    <mergeCell ref="AQ3:AR3"/>
    <mergeCell ref="AQ4:AR4"/>
    <mergeCell ref="AQ5:AR5"/>
    <mergeCell ref="AQ6:AR6"/>
    <mergeCell ref="AQ7:AR7"/>
    <mergeCell ref="AQ8:AR8"/>
    <mergeCell ref="AQ9:AR9"/>
    <mergeCell ref="AO34:AP34"/>
    <mergeCell ref="AO35:AP35"/>
    <mergeCell ref="AO28:AP28"/>
    <mergeCell ref="AO29:AP29"/>
    <mergeCell ref="AO30:AP30"/>
    <mergeCell ref="AO31:AP31"/>
    <mergeCell ref="AO32:AP32"/>
    <mergeCell ref="AO33:AP33"/>
    <mergeCell ref="AO22:AP22"/>
    <mergeCell ref="AO23:AP23"/>
    <mergeCell ref="AO24:AP24"/>
    <mergeCell ref="AO25:AP25"/>
    <mergeCell ref="AO26:AP26"/>
    <mergeCell ref="AO27:AP27"/>
    <mergeCell ref="AO16:AP16"/>
    <mergeCell ref="AO17:AP17"/>
    <mergeCell ref="AO18:AP18"/>
    <mergeCell ref="AQ10:AR10"/>
    <mergeCell ref="AQ11:AR11"/>
    <mergeCell ref="AQ12:AR12"/>
    <mergeCell ref="AQ13:AR13"/>
    <mergeCell ref="AQ14:AR14"/>
    <mergeCell ref="AQ15:AR15"/>
    <mergeCell ref="AO40:AP40"/>
    <mergeCell ref="AO41:AP41"/>
    <mergeCell ref="AO42:AP42"/>
    <mergeCell ref="AO36:AP36"/>
    <mergeCell ref="AO37:AP37"/>
    <mergeCell ref="AO38:AP38"/>
    <mergeCell ref="AO39:AP39"/>
    <mergeCell ref="AO19:AP19"/>
    <mergeCell ref="AO20:AP20"/>
    <mergeCell ref="AO21:AP21"/>
    <mergeCell ref="AO10:AP10"/>
    <mergeCell ref="AO11:AP11"/>
    <mergeCell ref="AO12:AP12"/>
    <mergeCell ref="AO13:AP13"/>
    <mergeCell ref="AO14:AP14"/>
    <mergeCell ref="AO15:AP15"/>
    <mergeCell ref="AQ22:AR22"/>
    <mergeCell ref="AQ23:AR23"/>
    <mergeCell ref="AQ24:AR24"/>
    <mergeCell ref="AQ25:AR25"/>
    <mergeCell ref="AQ26:AR26"/>
    <mergeCell ref="AQ27:AR27"/>
    <mergeCell ref="AQ16:AR16"/>
    <mergeCell ref="AQ17:AR17"/>
    <mergeCell ref="AQ18:AR18"/>
    <mergeCell ref="AQ19:AR19"/>
    <mergeCell ref="AQ20:AR20"/>
    <mergeCell ref="AQ21:AR21"/>
    <mergeCell ref="AQ34:AR34"/>
    <mergeCell ref="AQ35:AR35"/>
    <mergeCell ref="AQ36:AR36"/>
    <mergeCell ref="AQ37:AR37"/>
    <mergeCell ref="AQ38:AR38"/>
    <mergeCell ref="AQ39:AR39"/>
    <mergeCell ref="AQ28:AR28"/>
    <mergeCell ref="AQ29:AR29"/>
    <mergeCell ref="AQ30:AR30"/>
    <mergeCell ref="AQ31:AR31"/>
    <mergeCell ref="AQ32:AR32"/>
    <mergeCell ref="AQ33:AR33"/>
    <mergeCell ref="AQ40:AR40"/>
    <mergeCell ref="AQ41:AR41"/>
    <mergeCell ref="AQ42:AR42"/>
    <mergeCell ref="AM47:AN47"/>
    <mergeCell ref="AM48:AN48"/>
    <mergeCell ref="AO48:AP48"/>
    <mergeCell ref="AQ48:AR48"/>
    <mergeCell ref="AQ47:AR47"/>
    <mergeCell ref="AO47:AP47"/>
    <mergeCell ref="AM40:AN40"/>
    <mergeCell ref="AM41:AN41"/>
    <mergeCell ref="AM42:AN42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"/>
  <sheetViews>
    <sheetView tabSelected="1" topLeftCell="C1" zoomScale="150" zoomScaleNormal="150" zoomScalePageLayoutView="150" workbookViewId="0">
      <selection activeCell="O16" sqref="O16"/>
    </sheetView>
  </sheetViews>
  <sheetFormatPr baseColWidth="10" defaultRowHeight="15" x14ac:dyDescent="0"/>
  <cols>
    <col min="1" max="1" width="6.1640625" customWidth="1"/>
    <col min="2" max="2" width="11.5" customWidth="1"/>
    <col min="3" max="3" width="12.6640625" customWidth="1"/>
    <col min="7" max="7" width="15.33203125" bestFit="1" customWidth="1"/>
    <col min="8" max="8" width="10.6640625" bestFit="1" customWidth="1"/>
    <col min="9" max="9" width="7.5" bestFit="1" customWidth="1"/>
    <col min="10" max="10" width="12.5" customWidth="1"/>
    <col min="11" max="11" width="12.1640625" customWidth="1"/>
  </cols>
  <sheetData>
    <row r="1" spans="1:14">
      <c r="C1" s="280" t="s">
        <v>99</v>
      </c>
      <c r="D1" s="280"/>
      <c r="E1" s="280"/>
      <c r="F1" s="280"/>
      <c r="G1" s="280"/>
      <c r="H1" s="280"/>
      <c r="I1" s="280"/>
      <c r="J1" s="281" t="s">
        <v>106</v>
      </c>
      <c r="K1" s="281"/>
      <c r="L1" s="281"/>
      <c r="M1" s="281" t="s">
        <v>213</v>
      </c>
      <c r="N1" s="281"/>
    </row>
    <row r="2" spans="1:14">
      <c r="C2" s="247"/>
      <c r="D2" s="248"/>
      <c r="E2" s="248"/>
      <c r="F2" s="248"/>
      <c r="G2" s="248"/>
      <c r="H2" s="248"/>
      <c r="I2" s="249"/>
      <c r="J2" s="247" t="s">
        <v>212</v>
      </c>
      <c r="K2" s="248"/>
      <c r="L2" s="249"/>
    </row>
    <row r="3" spans="1:14">
      <c r="A3" t="s">
        <v>197</v>
      </c>
      <c r="B3" t="s">
        <v>193</v>
      </c>
      <c r="C3" s="39" t="s">
        <v>100</v>
      </c>
      <c r="D3" s="86" t="s">
        <v>101</v>
      </c>
      <c r="E3" s="86" t="s">
        <v>102</v>
      </c>
      <c r="F3" s="86" t="s">
        <v>103</v>
      </c>
      <c r="G3" s="86" t="s">
        <v>104</v>
      </c>
      <c r="H3" s="86" t="s">
        <v>211</v>
      </c>
      <c r="I3" s="87" t="s">
        <v>105</v>
      </c>
      <c r="J3" s="210" t="s">
        <v>107</v>
      </c>
      <c r="K3" s="210" t="s">
        <v>108</v>
      </c>
      <c r="L3" s="210" t="s">
        <v>109</v>
      </c>
      <c r="M3" s="284" t="s">
        <v>215</v>
      </c>
      <c r="N3" s="284" t="s">
        <v>214</v>
      </c>
    </row>
    <row r="4" spans="1:14">
      <c r="A4">
        <f>'PI - PPG'!A3</f>
        <v>0</v>
      </c>
      <c r="B4" t="str">
        <f>'PI - PPG'!B3</f>
        <v>IES/UF</v>
      </c>
      <c r="C4" s="28"/>
      <c r="D4" s="28"/>
      <c r="E4" s="28"/>
      <c r="F4" s="28"/>
      <c r="G4" s="28"/>
      <c r="H4" s="28"/>
      <c r="I4" s="28"/>
      <c r="J4" s="47"/>
      <c r="K4" s="47"/>
      <c r="L4" s="47"/>
      <c r="M4" s="47"/>
      <c r="N4" s="47"/>
    </row>
  </sheetData>
  <mergeCells count="5">
    <mergeCell ref="C1:I1"/>
    <mergeCell ref="C2:I2"/>
    <mergeCell ref="J1:L1"/>
    <mergeCell ref="J2:L2"/>
    <mergeCell ref="M1:N1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4"/>
  <sheetViews>
    <sheetView zoomScale="150" zoomScaleNormal="150" zoomScalePageLayoutView="150" workbookViewId="0">
      <selection activeCell="C3" sqref="C3"/>
    </sheetView>
  </sheetViews>
  <sheetFormatPr baseColWidth="10" defaultRowHeight="15" x14ac:dyDescent="0"/>
  <cols>
    <col min="1" max="2" width="8.5" customWidth="1"/>
    <col min="3" max="3" width="3.6640625" customWidth="1"/>
    <col min="4" max="4" width="12" customWidth="1"/>
    <col min="5" max="5" width="63.6640625" customWidth="1"/>
    <col min="6" max="6" width="16" customWidth="1"/>
    <col min="7" max="8" width="9.1640625" customWidth="1"/>
    <col min="9" max="9" width="14" customWidth="1"/>
    <col min="10" max="10" width="15.33203125" customWidth="1"/>
  </cols>
  <sheetData>
    <row r="1" spans="1:10">
      <c r="C1" t="s">
        <v>209</v>
      </c>
    </row>
    <row r="2" spans="1:10">
      <c r="C2" t="s">
        <v>210</v>
      </c>
    </row>
    <row r="4" spans="1:10">
      <c r="A4" t="s">
        <v>194</v>
      </c>
      <c r="B4" t="s">
        <v>193</v>
      </c>
      <c r="C4" t="s">
        <v>195</v>
      </c>
      <c r="D4" s="79" t="s">
        <v>94</v>
      </c>
      <c r="E4" s="79" t="s">
        <v>95</v>
      </c>
      <c r="F4" s="79" t="s">
        <v>41</v>
      </c>
      <c r="G4" s="79" t="s">
        <v>97</v>
      </c>
      <c r="H4" s="79" t="s">
        <v>208</v>
      </c>
      <c r="I4" s="79" t="s">
        <v>98</v>
      </c>
      <c r="J4" s="79" t="s">
        <v>96</v>
      </c>
    </row>
    <row r="5" spans="1:10">
      <c r="A5">
        <f>'PI - PPG'!A3</f>
        <v>0</v>
      </c>
      <c r="B5" t="str">
        <f>'PI - PPG'!B3</f>
        <v>IES/UF</v>
      </c>
      <c r="C5">
        <v>1</v>
      </c>
      <c r="D5" s="206"/>
      <c r="E5" s="206"/>
      <c r="F5" s="206"/>
      <c r="G5" s="206"/>
      <c r="H5" s="206"/>
      <c r="I5" s="206"/>
      <c r="J5" s="206"/>
    </row>
    <row r="6" spans="1:10">
      <c r="A6">
        <f>'PI - PPG'!A4</f>
        <v>0</v>
      </c>
      <c r="B6">
        <f>'PI - PPG'!B4</f>
        <v>0</v>
      </c>
      <c r="C6">
        <v>2</v>
      </c>
      <c r="D6" s="206"/>
      <c r="E6" s="206"/>
      <c r="F6" s="206"/>
      <c r="G6" s="206"/>
      <c r="H6" s="206"/>
      <c r="I6" s="206"/>
      <c r="J6" s="206"/>
    </row>
    <row r="7" spans="1:10">
      <c r="A7">
        <f>'PI - PPG'!A5</f>
        <v>0</v>
      </c>
      <c r="B7">
        <f>'PI - PPG'!B5</f>
        <v>0</v>
      </c>
      <c r="C7">
        <v>3</v>
      </c>
      <c r="D7" s="206"/>
      <c r="E7" s="206"/>
      <c r="F7" s="206"/>
      <c r="G7" s="206"/>
      <c r="H7" s="206"/>
      <c r="I7" s="206"/>
      <c r="J7" s="206"/>
    </row>
    <row r="8" spans="1:10">
      <c r="A8">
        <f>'PI - PPG'!A6</f>
        <v>0</v>
      </c>
      <c r="B8">
        <f>'PI - PPG'!B6</f>
        <v>0</v>
      </c>
      <c r="C8">
        <v>4</v>
      </c>
      <c r="D8" s="206"/>
      <c r="E8" s="206"/>
      <c r="F8" s="206"/>
      <c r="G8" s="206"/>
      <c r="H8" s="206"/>
      <c r="I8" s="206"/>
      <c r="J8" s="206"/>
    </row>
    <row r="9" spans="1:10">
      <c r="A9">
        <f>'PI - PPG'!A7</f>
        <v>0</v>
      </c>
      <c r="B9">
        <f>'PI - PPG'!B7</f>
        <v>0</v>
      </c>
      <c r="C9">
        <v>5</v>
      </c>
      <c r="D9" s="206"/>
      <c r="E9" s="206"/>
      <c r="F9" s="206"/>
      <c r="G9" s="206"/>
      <c r="H9" s="206"/>
      <c r="I9" s="206"/>
      <c r="J9" s="206"/>
    </row>
    <row r="10" spans="1:10">
      <c r="A10">
        <f>'PI - PPG'!A8</f>
        <v>0</v>
      </c>
      <c r="B10">
        <f>'PI - PPG'!B8</f>
        <v>0</v>
      </c>
      <c r="C10">
        <v>6</v>
      </c>
      <c r="D10" s="206"/>
      <c r="E10" s="206"/>
      <c r="F10" s="206"/>
      <c r="G10" s="206"/>
      <c r="H10" s="206"/>
      <c r="I10" s="206"/>
      <c r="J10" s="206"/>
    </row>
    <row r="11" spans="1:10">
      <c r="A11">
        <f>'PI - PPG'!A9</f>
        <v>0</v>
      </c>
      <c r="B11">
        <f>'PI - PPG'!B9</f>
        <v>0</v>
      </c>
      <c r="C11">
        <v>7</v>
      </c>
      <c r="D11" s="206"/>
      <c r="E11" s="206"/>
      <c r="F11" s="206"/>
      <c r="G11" s="206"/>
      <c r="H11" s="206"/>
      <c r="I11" s="206"/>
      <c r="J11" s="206"/>
    </row>
    <row r="12" spans="1:10">
      <c r="A12">
        <f>'PI - PPG'!A10</f>
        <v>0</v>
      </c>
      <c r="B12">
        <f>'PI - PPG'!B10</f>
        <v>0</v>
      </c>
      <c r="C12">
        <v>8</v>
      </c>
      <c r="D12" s="206"/>
      <c r="E12" s="206"/>
      <c r="F12" s="206"/>
      <c r="G12" s="206"/>
      <c r="H12" s="206"/>
      <c r="I12" s="206"/>
      <c r="J12" s="206"/>
    </row>
    <row r="13" spans="1:10">
      <c r="A13">
        <f>'PI - PPG'!A11</f>
        <v>0</v>
      </c>
      <c r="B13">
        <f>'PI - PPG'!B11</f>
        <v>0</v>
      </c>
      <c r="C13">
        <v>9</v>
      </c>
      <c r="D13" s="206"/>
      <c r="E13" s="206"/>
      <c r="F13" s="206"/>
      <c r="G13" s="206"/>
      <c r="H13" s="206"/>
      <c r="I13" s="206"/>
      <c r="J13" s="206"/>
    </row>
    <row r="14" spans="1:10">
      <c r="A14">
        <f>'PI - PPG'!A12</f>
        <v>0</v>
      </c>
      <c r="B14">
        <f>'PI - PPG'!B12</f>
        <v>0</v>
      </c>
      <c r="C14">
        <v>10</v>
      </c>
      <c r="D14" s="206"/>
      <c r="E14" s="206"/>
      <c r="F14" s="206"/>
      <c r="G14" s="206"/>
      <c r="H14" s="206"/>
      <c r="I14" s="206"/>
      <c r="J14" s="206"/>
    </row>
    <row r="15" spans="1:10">
      <c r="A15">
        <f>'PI - PPG'!A13</f>
        <v>0</v>
      </c>
      <c r="B15">
        <f>'PI - PPG'!B13</f>
        <v>0</v>
      </c>
      <c r="C15">
        <v>11</v>
      </c>
      <c r="D15" s="206"/>
      <c r="E15" s="206"/>
      <c r="F15" s="206"/>
      <c r="G15" s="206"/>
      <c r="H15" s="206"/>
      <c r="I15" s="206"/>
      <c r="J15" s="206"/>
    </row>
    <row r="16" spans="1:10">
      <c r="A16">
        <f>'PI - PPG'!A14</f>
        <v>0</v>
      </c>
      <c r="B16">
        <f>'PI - PPG'!B14</f>
        <v>0</v>
      </c>
      <c r="C16">
        <v>12</v>
      </c>
      <c r="D16" s="206"/>
      <c r="E16" s="206"/>
      <c r="F16" s="206"/>
      <c r="G16" s="206"/>
      <c r="H16" s="206"/>
      <c r="I16" s="206"/>
      <c r="J16" s="206"/>
    </row>
    <row r="17" spans="1:10">
      <c r="A17">
        <f>'PI - PPG'!A15</f>
        <v>0</v>
      </c>
      <c r="B17">
        <f>'PI - PPG'!B15</f>
        <v>0</v>
      </c>
      <c r="C17">
        <v>13</v>
      </c>
      <c r="D17" s="206"/>
      <c r="E17" s="206"/>
      <c r="F17" s="206"/>
      <c r="G17" s="206"/>
      <c r="H17" s="206"/>
      <c r="I17" s="206"/>
      <c r="J17" s="206"/>
    </row>
    <row r="18" spans="1:10">
      <c r="A18">
        <f>'PI - PPG'!A16</f>
        <v>0</v>
      </c>
      <c r="B18">
        <f>'PI - PPG'!B16</f>
        <v>0</v>
      </c>
      <c r="C18">
        <v>14</v>
      </c>
      <c r="D18" s="206"/>
      <c r="E18" s="206"/>
      <c r="F18" s="206"/>
      <c r="G18" s="206"/>
      <c r="H18" s="206"/>
      <c r="I18" s="206"/>
      <c r="J18" s="206"/>
    </row>
    <row r="19" spans="1:10">
      <c r="A19">
        <f>'PI - PPG'!A17</f>
        <v>0</v>
      </c>
      <c r="B19">
        <f>'PI - PPG'!B17</f>
        <v>0</v>
      </c>
      <c r="C19">
        <v>15</v>
      </c>
      <c r="D19" s="206"/>
      <c r="E19" s="206"/>
      <c r="F19" s="206"/>
      <c r="G19" s="206"/>
      <c r="H19" s="206"/>
      <c r="I19" s="206"/>
      <c r="J19" s="206"/>
    </row>
    <row r="20" spans="1:10">
      <c r="A20">
        <f>'PI - PPG'!A18</f>
        <v>0</v>
      </c>
      <c r="B20">
        <f>'PI - PPG'!B18</f>
        <v>0</v>
      </c>
      <c r="C20">
        <v>16</v>
      </c>
      <c r="D20" s="206"/>
      <c r="E20" s="206"/>
      <c r="F20" s="206"/>
      <c r="G20" s="206"/>
      <c r="H20" s="206"/>
      <c r="I20" s="206"/>
      <c r="J20" s="206"/>
    </row>
    <row r="21" spans="1:10">
      <c r="A21">
        <f>'PI - PPG'!A19</f>
        <v>0</v>
      </c>
      <c r="B21">
        <f>'PI - PPG'!B19</f>
        <v>0</v>
      </c>
      <c r="C21">
        <v>17</v>
      </c>
      <c r="D21" s="206"/>
      <c r="E21" s="206"/>
      <c r="F21" s="206"/>
      <c r="G21" s="206"/>
      <c r="H21" s="206"/>
      <c r="I21" s="206"/>
      <c r="J21" s="206"/>
    </row>
    <row r="22" spans="1:10">
      <c r="A22">
        <f>'PI - PPG'!A20</f>
        <v>0</v>
      </c>
      <c r="B22">
        <f>'PI - PPG'!B20</f>
        <v>0</v>
      </c>
      <c r="C22">
        <v>18</v>
      </c>
      <c r="D22" s="206"/>
      <c r="E22" s="206"/>
      <c r="F22" s="206"/>
      <c r="G22" s="206"/>
      <c r="H22" s="206"/>
      <c r="I22" s="206"/>
      <c r="J22" s="206"/>
    </row>
    <row r="23" spans="1:10">
      <c r="A23">
        <f>'PI - PPG'!A21</f>
        <v>0</v>
      </c>
      <c r="B23">
        <f>'PI - PPG'!B21</f>
        <v>0</v>
      </c>
      <c r="C23">
        <v>19</v>
      </c>
      <c r="D23" s="206"/>
      <c r="E23" s="206"/>
      <c r="F23" s="206"/>
      <c r="G23" s="206"/>
      <c r="H23" s="206"/>
      <c r="I23" s="206"/>
      <c r="J23" s="206"/>
    </row>
    <row r="24" spans="1:10">
      <c r="A24">
        <f>'PI - PPG'!A22</f>
        <v>0</v>
      </c>
      <c r="B24">
        <f>'PI - PPG'!B22</f>
        <v>0</v>
      </c>
      <c r="C24">
        <v>20</v>
      </c>
      <c r="D24" s="206"/>
      <c r="E24" s="206"/>
      <c r="F24" s="206"/>
      <c r="G24" s="206"/>
      <c r="H24" s="206"/>
      <c r="I24" s="206"/>
      <c r="J24" s="206"/>
    </row>
    <row r="25" spans="1:10">
      <c r="A25">
        <f>'PI - PPG'!A23</f>
        <v>0</v>
      </c>
      <c r="B25">
        <f>'PI - PPG'!B23</f>
        <v>0</v>
      </c>
      <c r="C25">
        <v>21</v>
      </c>
      <c r="D25" s="206"/>
      <c r="E25" s="206"/>
      <c r="F25" s="206"/>
      <c r="G25" s="206"/>
      <c r="H25" s="206"/>
      <c r="I25" s="206"/>
      <c r="J25" s="206"/>
    </row>
    <row r="26" spans="1:10">
      <c r="A26">
        <f>'PI - PPG'!A24</f>
        <v>0</v>
      </c>
      <c r="B26">
        <f>'PI - PPG'!B24</f>
        <v>0</v>
      </c>
      <c r="C26">
        <v>22</v>
      </c>
      <c r="D26" s="206"/>
      <c r="E26" s="206"/>
      <c r="F26" s="206"/>
      <c r="G26" s="206"/>
      <c r="H26" s="206"/>
      <c r="I26" s="206"/>
      <c r="J26" s="206"/>
    </row>
    <row r="27" spans="1:10">
      <c r="A27">
        <f>'PI - PPG'!A25</f>
        <v>0</v>
      </c>
      <c r="B27">
        <f>'PI - PPG'!B25</f>
        <v>0</v>
      </c>
      <c r="C27">
        <v>23</v>
      </c>
      <c r="D27" s="206"/>
      <c r="E27" s="206"/>
      <c r="F27" s="206"/>
      <c r="G27" s="206"/>
      <c r="H27" s="206"/>
      <c r="I27" s="206"/>
      <c r="J27" s="206"/>
    </row>
    <row r="28" spans="1:10">
      <c r="A28">
        <f>'PI - PPG'!A26</f>
        <v>0</v>
      </c>
      <c r="B28">
        <f>'PI - PPG'!B26</f>
        <v>0</v>
      </c>
      <c r="C28">
        <v>24</v>
      </c>
      <c r="D28" s="206"/>
      <c r="E28" s="206"/>
      <c r="F28" s="206"/>
      <c r="G28" s="206"/>
      <c r="H28" s="206"/>
      <c r="I28" s="206"/>
      <c r="J28" s="206"/>
    </row>
    <row r="29" spans="1:10">
      <c r="A29">
        <f>'PI - PPG'!A27</f>
        <v>0</v>
      </c>
      <c r="B29">
        <f>'PI - PPG'!B27</f>
        <v>0</v>
      </c>
      <c r="C29">
        <v>25</v>
      </c>
      <c r="D29" s="206"/>
      <c r="E29" s="206"/>
      <c r="F29" s="206"/>
      <c r="G29" s="206"/>
      <c r="H29" s="206"/>
      <c r="I29" s="206"/>
      <c r="J29" s="206"/>
    </row>
    <row r="30" spans="1:10">
      <c r="A30">
        <f>'PI - PPG'!A28</f>
        <v>0</v>
      </c>
      <c r="B30">
        <f>'PI - PPG'!B28</f>
        <v>0</v>
      </c>
      <c r="C30">
        <v>26</v>
      </c>
      <c r="D30" s="206"/>
      <c r="E30" s="206"/>
      <c r="F30" s="206"/>
      <c r="G30" s="206"/>
      <c r="H30" s="206"/>
      <c r="I30" s="206"/>
      <c r="J30" s="206"/>
    </row>
    <row r="31" spans="1:10">
      <c r="A31">
        <f>'PI - PPG'!A29</f>
        <v>0</v>
      </c>
      <c r="B31">
        <f>'PI - PPG'!B29</f>
        <v>0</v>
      </c>
      <c r="C31">
        <v>27</v>
      </c>
      <c r="D31" s="206"/>
      <c r="E31" s="206"/>
      <c r="F31" s="206"/>
      <c r="G31" s="206"/>
      <c r="H31" s="206"/>
      <c r="I31" s="206"/>
      <c r="J31" s="206"/>
    </row>
    <row r="32" spans="1:10">
      <c r="A32">
        <f>'PI - PPG'!A30</f>
        <v>0</v>
      </c>
      <c r="B32">
        <f>'PI - PPG'!B30</f>
        <v>0</v>
      </c>
      <c r="C32">
        <v>28</v>
      </c>
      <c r="D32" s="206"/>
      <c r="E32" s="206"/>
      <c r="F32" s="206"/>
      <c r="G32" s="206"/>
      <c r="H32" s="206"/>
      <c r="I32" s="206"/>
      <c r="J32" s="206"/>
    </row>
    <row r="33" spans="1:10">
      <c r="A33">
        <f>'PI - PPG'!A31</f>
        <v>0</v>
      </c>
      <c r="B33">
        <f>'PI - PPG'!B31</f>
        <v>0</v>
      </c>
      <c r="C33">
        <v>29</v>
      </c>
      <c r="D33" s="206"/>
      <c r="E33" s="206"/>
      <c r="F33" s="206"/>
      <c r="G33" s="206"/>
      <c r="H33" s="206"/>
      <c r="I33" s="206"/>
      <c r="J33" s="206"/>
    </row>
    <row r="34" spans="1:10">
      <c r="A34">
        <f>'PI - PPG'!A32</f>
        <v>0</v>
      </c>
      <c r="B34">
        <f>'PI - PPG'!B32</f>
        <v>0</v>
      </c>
      <c r="C34">
        <v>30</v>
      </c>
      <c r="D34" s="206"/>
      <c r="E34" s="206"/>
      <c r="F34" s="206"/>
      <c r="G34" s="206"/>
      <c r="H34" s="206"/>
      <c r="I34" s="206"/>
      <c r="J34" s="206"/>
    </row>
    <row r="35" spans="1:10">
      <c r="A35">
        <f>'PI - PPG'!A33</f>
        <v>0</v>
      </c>
      <c r="B35">
        <f>'PI - PPG'!B33</f>
        <v>0</v>
      </c>
      <c r="C35">
        <v>31</v>
      </c>
      <c r="D35" s="206"/>
      <c r="E35" s="206"/>
      <c r="F35" s="206"/>
      <c r="G35" s="206"/>
      <c r="H35" s="206"/>
      <c r="I35" s="206"/>
      <c r="J35" s="206"/>
    </row>
    <row r="36" spans="1:10">
      <c r="A36">
        <f>'PI - PPG'!A34</f>
        <v>0</v>
      </c>
      <c r="B36">
        <f>'PI - PPG'!B34</f>
        <v>0</v>
      </c>
      <c r="C36">
        <v>32</v>
      </c>
      <c r="D36" s="206"/>
      <c r="E36" s="206"/>
      <c r="F36" s="206"/>
      <c r="G36" s="206"/>
      <c r="H36" s="206"/>
      <c r="I36" s="206"/>
      <c r="J36" s="206"/>
    </row>
    <row r="37" spans="1:10">
      <c r="A37">
        <f>'PI - PPG'!A35</f>
        <v>0</v>
      </c>
      <c r="B37">
        <f>'PI - PPG'!B35</f>
        <v>0</v>
      </c>
      <c r="C37">
        <v>33</v>
      </c>
      <c r="D37" s="206"/>
      <c r="E37" s="206"/>
      <c r="F37" s="206"/>
      <c r="G37" s="206"/>
      <c r="H37" s="206"/>
      <c r="I37" s="206"/>
      <c r="J37" s="206"/>
    </row>
    <row r="38" spans="1:10">
      <c r="A38">
        <f>'PI - PPG'!A36</f>
        <v>0</v>
      </c>
      <c r="B38">
        <f>'PI - PPG'!B36</f>
        <v>0</v>
      </c>
      <c r="C38">
        <v>34</v>
      </c>
      <c r="D38" s="206"/>
      <c r="E38" s="206"/>
      <c r="F38" s="206"/>
      <c r="G38" s="206"/>
      <c r="H38" s="206"/>
      <c r="I38" s="206"/>
      <c r="J38" s="206"/>
    </row>
    <row r="39" spans="1:10">
      <c r="A39">
        <f>'PI - PPG'!A37</f>
        <v>0</v>
      </c>
      <c r="B39">
        <f>'PI - PPG'!B37</f>
        <v>0</v>
      </c>
      <c r="C39">
        <v>35</v>
      </c>
      <c r="D39" s="206"/>
      <c r="E39" s="206"/>
      <c r="F39" s="206"/>
      <c r="G39" s="206"/>
      <c r="H39" s="206"/>
      <c r="I39" s="206"/>
      <c r="J39" s="206"/>
    </row>
    <row r="40" spans="1:10">
      <c r="A40">
        <f>'PI - PPG'!A38</f>
        <v>0</v>
      </c>
      <c r="B40">
        <f>'PI - PPG'!B38</f>
        <v>0</v>
      </c>
      <c r="C40">
        <v>36</v>
      </c>
      <c r="D40" s="206"/>
      <c r="E40" s="206"/>
      <c r="F40" s="206"/>
      <c r="G40" s="206"/>
      <c r="H40" s="206"/>
      <c r="I40" s="206"/>
      <c r="J40" s="206"/>
    </row>
    <row r="41" spans="1:10">
      <c r="A41">
        <f>'PI - PPG'!A39</f>
        <v>0</v>
      </c>
      <c r="B41">
        <f>'PI - PPG'!B39</f>
        <v>0</v>
      </c>
      <c r="C41">
        <v>37</v>
      </c>
      <c r="D41" s="206"/>
      <c r="E41" s="206"/>
      <c r="F41" s="206"/>
      <c r="G41" s="206"/>
      <c r="H41" s="206"/>
      <c r="I41" s="206"/>
      <c r="J41" s="206"/>
    </row>
    <row r="42" spans="1:10">
      <c r="A42">
        <f>'PI - PPG'!A40</f>
        <v>0</v>
      </c>
      <c r="B42">
        <f>'PI - PPG'!B40</f>
        <v>0</v>
      </c>
      <c r="C42">
        <v>38</v>
      </c>
      <c r="D42" s="206"/>
      <c r="E42" s="206"/>
      <c r="F42" s="206"/>
      <c r="G42" s="206"/>
      <c r="H42" s="206"/>
      <c r="I42" s="206"/>
      <c r="J42" s="206"/>
    </row>
    <row r="43" spans="1:10">
      <c r="A43">
        <f>'PI - PPG'!A41</f>
        <v>0</v>
      </c>
      <c r="B43">
        <f>'PI - PPG'!B41</f>
        <v>0</v>
      </c>
      <c r="C43">
        <v>39</v>
      </c>
      <c r="D43" s="206"/>
      <c r="E43" s="206"/>
      <c r="F43" s="206"/>
      <c r="G43" s="206"/>
      <c r="H43" s="206"/>
      <c r="I43" s="206"/>
      <c r="J43" s="206"/>
    </row>
    <row r="44" spans="1:10">
      <c r="A44">
        <f>'PI - PPG'!A42</f>
        <v>0</v>
      </c>
      <c r="B44">
        <f>'PI - PPG'!B42</f>
        <v>0</v>
      </c>
      <c r="C44">
        <v>40</v>
      </c>
      <c r="D44" s="206"/>
      <c r="E44" s="206"/>
      <c r="F44" s="206"/>
      <c r="G44" s="206"/>
      <c r="H44" s="206"/>
      <c r="I44" s="206"/>
      <c r="J44" s="206"/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workbookViewId="0">
      <selection activeCell="N8" sqref="N8"/>
    </sheetView>
  </sheetViews>
  <sheetFormatPr baseColWidth="10" defaultRowHeight="15" x14ac:dyDescent="0"/>
  <cols>
    <col min="1" max="2" width="5.6640625" customWidth="1"/>
    <col min="5" max="5" width="49.33203125" customWidth="1"/>
    <col min="6" max="6" width="19.6640625" customWidth="1"/>
    <col min="7" max="7" width="36" customWidth="1"/>
    <col min="8" max="8" width="62.1640625" customWidth="1"/>
    <col min="9" max="10" width="24.1640625" customWidth="1"/>
    <col min="11" max="11" width="18.83203125" customWidth="1"/>
    <col min="12" max="12" width="15" customWidth="1"/>
  </cols>
  <sheetData>
    <row r="1" spans="1:12">
      <c r="A1" t="s">
        <v>190</v>
      </c>
    </row>
    <row r="4" spans="1:12">
      <c r="B4" s="82" t="s">
        <v>197</v>
      </c>
      <c r="C4" s="82" t="s">
        <v>192</v>
      </c>
      <c r="D4" s="82" t="s">
        <v>201</v>
      </c>
      <c r="E4" s="82" t="s">
        <v>2</v>
      </c>
      <c r="F4" s="207" t="s">
        <v>94</v>
      </c>
      <c r="G4" s="207" t="s">
        <v>95</v>
      </c>
      <c r="H4" s="207" t="s">
        <v>191</v>
      </c>
      <c r="I4" s="207" t="s">
        <v>97</v>
      </c>
      <c r="J4" s="207" t="s">
        <v>208</v>
      </c>
      <c r="K4" s="207" t="s">
        <v>98</v>
      </c>
      <c r="L4" s="88" t="s">
        <v>96</v>
      </c>
    </row>
    <row r="5" spans="1:12">
      <c r="A5">
        <v>1</v>
      </c>
      <c r="B5">
        <f>'PI - PPG'!A3</f>
        <v>0</v>
      </c>
      <c r="C5" t="str">
        <f>'PI - PPG'!B3</f>
        <v>IES/UF</v>
      </c>
      <c r="D5" s="109"/>
      <c r="E5" s="109"/>
      <c r="F5" s="109"/>
      <c r="G5" s="109"/>
      <c r="H5" s="109"/>
      <c r="I5" s="109"/>
      <c r="J5" s="109"/>
      <c r="K5" s="109"/>
      <c r="L5" s="109"/>
    </row>
    <row r="6" spans="1:12">
      <c r="A6">
        <v>2</v>
      </c>
      <c r="B6">
        <f>'PI - PPG'!A4</f>
        <v>0</v>
      </c>
      <c r="C6">
        <f>'PI - PPG'!B4</f>
        <v>0</v>
      </c>
      <c r="D6" s="109"/>
      <c r="E6" s="109"/>
      <c r="F6" s="109"/>
      <c r="G6" s="109"/>
      <c r="H6" s="109"/>
      <c r="I6" s="109"/>
      <c r="J6" s="109"/>
      <c r="K6" s="109"/>
      <c r="L6" s="109"/>
    </row>
    <row r="7" spans="1:12">
      <c r="A7">
        <v>3</v>
      </c>
      <c r="B7">
        <f>'PI - PPG'!A5</f>
        <v>0</v>
      </c>
      <c r="C7">
        <f>'PI - PPG'!B5</f>
        <v>0</v>
      </c>
      <c r="D7" s="109"/>
      <c r="E7" s="109"/>
      <c r="F7" s="109"/>
      <c r="G7" s="109"/>
      <c r="H7" s="109"/>
      <c r="I7" s="109"/>
      <c r="J7" s="109"/>
      <c r="K7" s="109"/>
      <c r="L7" s="109"/>
    </row>
    <row r="8" spans="1:12">
      <c r="A8">
        <v>4</v>
      </c>
      <c r="B8">
        <f>'PI - PPG'!A6</f>
        <v>0</v>
      </c>
      <c r="C8">
        <f>'PI - PPG'!B6</f>
        <v>0</v>
      </c>
      <c r="D8" s="109"/>
      <c r="E8" s="109"/>
      <c r="F8" s="109"/>
      <c r="G8" s="109"/>
      <c r="H8" s="109"/>
      <c r="I8" s="109"/>
      <c r="J8" s="109"/>
      <c r="K8" s="109"/>
      <c r="L8" s="109"/>
    </row>
    <row r="9" spans="1:12">
      <c r="A9">
        <v>5</v>
      </c>
      <c r="B9">
        <f>'PI - PPG'!A7</f>
        <v>0</v>
      </c>
      <c r="C9">
        <f>'PI - PPG'!B7</f>
        <v>0</v>
      </c>
      <c r="D9" s="109"/>
      <c r="E9" s="109"/>
      <c r="F9" s="109"/>
      <c r="G9" s="109"/>
      <c r="H9" s="109"/>
      <c r="I9" s="109"/>
      <c r="J9" s="109"/>
      <c r="K9" s="109"/>
      <c r="L9" s="109"/>
    </row>
    <row r="10" spans="1:12">
      <c r="A10">
        <v>6</v>
      </c>
      <c r="B10">
        <f>'PI - PPG'!A8</f>
        <v>0</v>
      </c>
      <c r="C10">
        <f>'PI - PPG'!B8</f>
        <v>0</v>
      </c>
      <c r="D10" s="109"/>
      <c r="E10" s="109"/>
      <c r="F10" s="109"/>
      <c r="G10" s="109"/>
      <c r="H10" s="109"/>
      <c r="I10" s="109"/>
      <c r="J10" s="109"/>
      <c r="K10" s="109"/>
      <c r="L10" s="109"/>
    </row>
    <row r="11" spans="1:12">
      <c r="A11">
        <v>7</v>
      </c>
      <c r="B11">
        <f>'PI - PPG'!A9</f>
        <v>0</v>
      </c>
      <c r="C11">
        <f>'PI - PPG'!B9</f>
        <v>0</v>
      </c>
      <c r="D11" s="109"/>
      <c r="E11" s="109"/>
      <c r="F11" s="109"/>
      <c r="G11" s="109"/>
      <c r="H11" s="109"/>
      <c r="I11" s="109"/>
      <c r="J11" s="109"/>
      <c r="K11" s="109"/>
      <c r="L11" s="109"/>
    </row>
    <row r="12" spans="1:12">
      <c r="A12">
        <v>8</v>
      </c>
      <c r="B12">
        <f>'PI - PPG'!A10</f>
        <v>0</v>
      </c>
      <c r="C12">
        <f>'PI - PPG'!B10</f>
        <v>0</v>
      </c>
      <c r="D12" s="109"/>
      <c r="E12" s="109"/>
      <c r="F12" s="109"/>
      <c r="G12" s="109"/>
      <c r="H12" s="109"/>
      <c r="I12" s="109"/>
      <c r="J12" s="109"/>
      <c r="K12" s="109"/>
      <c r="L12" s="109"/>
    </row>
    <row r="13" spans="1:12">
      <c r="A13">
        <v>9</v>
      </c>
      <c r="B13">
        <f>'PI - PPG'!A11</f>
        <v>0</v>
      </c>
      <c r="C13">
        <f>'PI - PPG'!B11</f>
        <v>0</v>
      </c>
      <c r="D13" s="109"/>
      <c r="E13" s="109"/>
      <c r="F13" s="109"/>
      <c r="G13" s="109"/>
      <c r="H13" s="109"/>
      <c r="I13" s="109"/>
      <c r="J13" s="109"/>
      <c r="K13" s="109"/>
      <c r="L13" s="109"/>
    </row>
    <row r="14" spans="1:12">
      <c r="A14">
        <v>10</v>
      </c>
      <c r="B14">
        <f>'PI - PPG'!A12</f>
        <v>0</v>
      </c>
      <c r="C14">
        <f>'PI - PPG'!B12</f>
        <v>0</v>
      </c>
      <c r="D14" s="109"/>
      <c r="E14" s="109"/>
      <c r="F14" s="109"/>
      <c r="G14" s="109"/>
      <c r="H14" s="109"/>
      <c r="I14" s="109"/>
      <c r="J14" s="109"/>
      <c r="K14" s="109"/>
      <c r="L14" s="109"/>
    </row>
    <row r="15" spans="1:12">
      <c r="A15">
        <v>11</v>
      </c>
      <c r="B15">
        <f>'PI - PPG'!A13</f>
        <v>0</v>
      </c>
      <c r="C15">
        <f>'PI - PPG'!B13</f>
        <v>0</v>
      </c>
      <c r="D15" s="109"/>
      <c r="E15" s="109"/>
      <c r="F15" s="109"/>
      <c r="G15" s="109"/>
      <c r="H15" s="109"/>
      <c r="I15" s="109"/>
      <c r="J15" s="109"/>
      <c r="K15" s="109"/>
      <c r="L15" s="109"/>
    </row>
    <row r="16" spans="1:12">
      <c r="A16">
        <v>12</v>
      </c>
      <c r="B16">
        <f>'PI - PPG'!A14</f>
        <v>0</v>
      </c>
      <c r="C16">
        <f>'PI - PPG'!B14</f>
        <v>0</v>
      </c>
      <c r="D16" s="109"/>
      <c r="E16" s="109"/>
      <c r="F16" s="109"/>
      <c r="G16" s="109"/>
      <c r="H16" s="109"/>
      <c r="I16" s="109"/>
      <c r="J16" s="109"/>
      <c r="K16" s="109"/>
      <c r="L16" s="109"/>
    </row>
    <row r="17" spans="1:12">
      <c r="A17">
        <v>13</v>
      </c>
      <c r="B17">
        <f>'PI - PPG'!A15</f>
        <v>0</v>
      </c>
      <c r="C17">
        <f>'PI - PPG'!B15</f>
        <v>0</v>
      </c>
      <c r="D17" s="109"/>
      <c r="E17" s="109"/>
      <c r="F17" s="109"/>
      <c r="G17" s="109"/>
      <c r="H17" s="109"/>
      <c r="I17" s="109"/>
      <c r="J17" s="109"/>
      <c r="K17" s="109"/>
      <c r="L17" s="109"/>
    </row>
    <row r="18" spans="1:12">
      <c r="A18">
        <v>14</v>
      </c>
      <c r="B18">
        <f>'PI - PPG'!A16</f>
        <v>0</v>
      </c>
      <c r="C18">
        <f>'PI - PPG'!B16</f>
        <v>0</v>
      </c>
      <c r="D18" s="109"/>
      <c r="E18" s="109"/>
      <c r="F18" s="109"/>
      <c r="G18" s="109"/>
      <c r="H18" s="109"/>
      <c r="I18" s="109"/>
      <c r="J18" s="109"/>
      <c r="K18" s="109"/>
      <c r="L18" s="109"/>
    </row>
    <row r="19" spans="1:12">
      <c r="A19">
        <v>15</v>
      </c>
      <c r="B19">
        <f>'PI - PPG'!A17</f>
        <v>0</v>
      </c>
      <c r="C19">
        <f>'PI - PPG'!B17</f>
        <v>0</v>
      </c>
      <c r="D19" s="109"/>
      <c r="E19" s="109"/>
      <c r="F19" s="109"/>
      <c r="G19" s="109"/>
      <c r="H19" s="109"/>
      <c r="I19" s="109"/>
      <c r="J19" s="109"/>
      <c r="K19" s="109"/>
      <c r="L19" s="109"/>
    </row>
    <row r="20" spans="1:12">
      <c r="A20">
        <v>16</v>
      </c>
      <c r="B20">
        <f>'PI - PPG'!A18</f>
        <v>0</v>
      </c>
      <c r="C20">
        <f>'PI - PPG'!B18</f>
        <v>0</v>
      </c>
      <c r="D20" s="109"/>
      <c r="E20" s="109"/>
      <c r="F20" s="109"/>
      <c r="G20" s="109"/>
      <c r="H20" s="109"/>
      <c r="I20" s="109"/>
      <c r="J20" s="109"/>
      <c r="K20" s="109"/>
      <c r="L20" s="109"/>
    </row>
    <row r="21" spans="1:12">
      <c r="A21">
        <v>17</v>
      </c>
      <c r="B21">
        <f>'PI - PPG'!A19</f>
        <v>0</v>
      </c>
      <c r="C21">
        <f>'PI - PPG'!B19</f>
        <v>0</v>
      </c>
      <c r="D21" s="109"/>
      <c r="E21" s="109"/>
      <c r="F21" s="109"/>
      <c r="G21" s="109"/>
      <c r="H21" s="109"/>
      <c r="I21" s="109"/>
      <c r="J21" s="109"/>
      <c r="K21" s="109"/>
      <c r="L21" s="109"/>
    </row>
    <row r="22" spans="1:12">
      <c r="A22">
        <v>18</v>
      </c>
      <c r="B22">
        <f>'PI - PPG'!A20</f>
        <v>0</v>
      </c>
      <c r="C22">
        <f>'PI - PPG'!B20</f>
        <v>0</v>
      </c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>
      <c r="A23">
        <v>19</v>
      </c>
      <c r="B23">
        <f>'PI - PPG'!A21</f>
        <v>0</v>
      </c>
      <c r="C23">
        <f>'PI - PPG'!B21</f>
        <v>0</v>
      </c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>
      <c r="A24">
        <v>20</v>
      </c>
      <c r="B24">
        <f>'PI - PPG'!A22</f>
        <v>0</v>
      </c>
      <c r="C24">
        <f>'PI - PPG'!B22</f>
        <v>0</v>
      </c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>
      <c r="A25">
        <v>21</v>
      </c>
      <c r="B25">
        <f>'PI - PPG'!A23</f>
        <v>0</v>
      </c>
      <c r="C25">
        <f>'PI - PPG'!B23</f>
        <v>0</v>
      </c>
      <c r="D25" s="109"/>
      <c r="E25" s="109"/>
      <c r="F25" s="109"/>
      <c r="G25" s="109"/>
      <c r="H25" s="109"/>
      <c r="I25" s="109"/>
      <c r="J25" s="109"/>
      <c r="K25" s="109"/>
      <c r="L25" s="109"/>
    </row>
    <row r="26" spans="1:12">
      <c r="A26">
        <v>22</v>
      </c>
      <c r="B26">
        <f>'PI - PPG'!A24</f>
        <v>0</v>
      </c>
      <c r="C26">
        <f>'PI - PPG'!B24</f>
        <v>0</v>
      </c>
      <c r="D26" s="109"/>
      <c r="E26" s="109"/>
      <c r="F26" s="109"/>
      <c r="G26" s="109"/>
      <c r="H26" s="109"/>
      <c r="I26" s="109"/>
      <c r="J26" s="109"/>
      <c r="K26" s="109"/>
      <c r="L26" s="109"/>
    </row>
    <row r="27" spans="1:12">
      <c r="A27">
        <v>23</v>
      </c>
      <c r="B27">
        <f>'PI - PPG'!A25</f>
        <v>0</v>
      </c>
      <c r="C27">
        <f>'PI - PPG'!B25</f>
        <v>0</v>
      </c>
      <c r="D27" s="109"/>
      <c r="E27" s="109"/>
      <c r="F27" s="109"/>
      <c r="G27" s="109"/>
      <c r="H27" s="109"/>
      <c r="I27" s="109"/>
      <c r="J27" s="109"/>
      <c r="K27" s="109"/>
      <c r="L27" s="109"/>
    </row>
    <row r="28" spans="1:12">
      <c r="A28">
        <v>24</v>
      </c>
      <c r="B28">
        <f>'PI - PPG'!A26</f>
        <v>0</v>
      </c>
      <c r="C28">
        <f>'PI - PPG'!B26</f>
        <v>0</v>
      </c>
      <c r="D28" s="109"/>
      <c r="E28" s="109"/>
      <c r="F28" s="109"/>
      <c r="G28" s="109"/>
      <c r="H28" s="109"/>
      <c r="I28" s="109"/>
      <c r="J28" s="109"/>
      <c r="K28" s="109"/>
      <c r="L28" s="109"/>
    </row>
    <row r="29" spans="1:12">
      <c r="A29">
        <v>25</v>
      </c>
      <c r="B29">
        <f>'PI - PPG'!A27</f>
        <v>0</v>
      </c>
      <c r="C29">
        <f>'PI - PPG'!B27</f>
        <v>0</v>
      </c>
      <c r="D29" s="109"/>
      <c r="E29" s="109"/>
      <c r="F29" s="109"/>
      <c r="G29" s="109"/>
      <c r="H29" s="109"/>
      <c r="I29" s="109"/>
      <c r="J29" s="109"/>
      <c r="K29" s="109"/>
      <c r="L29" s="109"/>
    </row>
    <row r="30" spans="1:12">
      <c r="A30">
        <v>26</v>
      </c>
      <c r="B30">
        <f>'PI - PPG'!A28</f>
        <v>0</v>
      </c>
      <c r="C30">
        <f>'PI - PPG'!B28</f>
        <v>0</v>
      </c>
      <c r="D30" s="109"/>
      <c r="E30" s="109"/>
      <c r="F30" s="109"/>
      <c r="G30" s="109"/>
      <c r="H30" s="109"/>
      <c r="I30" s="109"/>
      <c r="J30" s="109"/>
      <c r="K30" s="109"/>
      <c r="L30" s="109"/>
    </row>
    <row r="31" spans="1:12">
      <c r="A31">
        <v>27</v>
      </c>
      <c r="B31">
        <f>'PI - PPG'!A29</f>
        <v>0</v>
      </c>
      <c r="C31">
        <f>'PI - PPG'!B29</f>
        <v>0</v>
      </c>
      <c r="D31" s="109"/>
      <c r="E31" s="109"/>
      <c r="F31" s="109"/>
      <c r="G31" s="109"/>
      <c r="H31" s="109"/>
      <c r="I31" s="109"/>
      <c r="J31" s="109"/>
      <c r="K31" s="109"/>
      <c r="L31" s="109"/>
    </row>
    <row r="32" spans="1:12">
      <c r="A32">
        <v>28</v>
      </c>
      <c r="B32">
        <f>'PI - PPG'!A30</f>
        <v>0</v>
      </c>
      <c r="C32">
        <f>'PI - PPG'!B30</f>
        <v>0</v>
      </c>
      <c r="D32" s="109"/>
      <c r="E32" s="109"/>
      <c r="F32" s="109"/>
      <c r="G32" s="109"/>
      <c r="H32" s="109"/>
      <c r="I32" s="109"/>
      <c r="J32" s="109"/>
      <c r="K32" s="109"/>
      <c r="L32" s="109"/>
    </row>
    <row r="33" spans="1:12">
      <c r="A33">
        <v>29</v>
      </c>
      <c r="B33">
        <f>'PI - PPG'!A31</f>
        <v>0</v>
      </c>
      <c r="C33">
        <f>'PI - PPG'!B31</f>
        <v>0</v>
      </c>
      <c r="D33" s="109"/>
      <c r="E33" s="109"/>
      <c r="F33" s="109"/>
      <c r="G33" s="109"/>
      <c r="H33" s="109"/>
      <c r="I33" s="109"/>
      <c r="J33" s="109"/>
      <c r="K33" s="109"/>
      <c r="L33" s="109"/>
    </row>
    <row r="34" spans="1:12">
      <c r="A34">
        <v>30</v>
      </c>
      <c r="B34">
        <f>'PI - PPG'!A32</f>
        <v>0</v>
      </c>
      <c r="C34">
        <f>'PI - PPG'!B32</f>
        <v>0</v>
      </c>
      <c r="D34" s="109"/>
      <c r="E34" s="109"/>
      <c r="F34" s="109"/>
      <c r="G34" s="109"/>
      <c r="H34" s="109"/>
      <c r="I34" s="109"/>
      <c r="J34" s="109"/>
      <c r="K34" s="109"/>
      <c r="L34" s="109"/>
    </row>
    <row r="35" spans="1:12">
      <c r="A35">
        <v>31</v>
      </c>
      <c r="B35">
        <f>'PI - PPG'!A33</f>
        <v>0</v>
      </c>
      <c r="C35">
        <f>'PI - PPG'!B33</f>
        <v>0</v>
      </c>
      <c r="D35" s="109"/>
      <c r="E35" s="109"/>
      <c r="F35" s="109"/>
      <c r="G35" s="109"/>
      <c r="H35" s="109"/>
      <c r="I35" s="109"/>
      <c r="J35" s="109"/>
      <c r="K35" s="109"/>
      <c r="L35" s="109"/>
    </row>
    <row r="36" spans="1:12">
      <c r="A36">
        <v>32</v>
      </c>
      <c r="B36">
        <f>'PI - PPG'!A34</f>
        <v>0</v>
      </c>
      <c r="C36">
        <f>'PI - PPG'!B34</f>
        <v>0</v>
      </c>
      <c r="D36" s="109"/>
      <c r="E36" s="109"/>
      <c r="F36" s="109"/>
      <c r="G36" s="109"/>
      <c r="H36" s="109"/>
      <c r="I36" s="109"/>
      <c r="J36" s="109"/>
      <c r="K36" s="109"/>
      <c r="L36" s="109"/>
    </row>
    <row r="37" spans="1:12">
      <c r="A37">
        <v>33</v>
      </c>
      <c r="B37">
        <f>'PI - PPG'!A35</f>
        <v>0</v>
      </c>
      <c r="C37">
        <f>'PI - PPG'!B35</f>
        <v>0</v>
      </c>
      <c r="D37" s="109"/>
      <c r="E37" s="109"/>
      <c r="F37" s="109"/>
      <c r="G37" s="109"/>
      <c r="H37" s="109"/>
      <c r="I37" s="109"/>
      <c r="J37" s="109"/>
      <c r="K37" s="109"/>
      <c r="L37" s="109"/>
    </row>
    <row r="38" spans="1:12">
      <c r="A38">
        <v>34</v>
      </c>
      <c r="B38">
        <f>'PI - PPG'!A36</f>
        <v>0</v>
      </c>
      <c r="C38">
        <f>'PI - PPG'!B36</f>
        <v>0</v>
      </c>
      <c r="D38" s="109"/>
      <c r="E38" s="109"/>
      <c r="F38" s="109"/>
      <c r="G38" s="109"/>
      <c r="H38" s="109"/>
      <c r="I38" s="109"/>
      <c r="J38" s="109"/>
      <c r="K38" s="109"/>
      <c r="L38" s="109"/>
    </row>
    <row r="39" spans="1:12">
      <c r="A39">
        <v>35</v>
      </c>
      <c r="B39">
        <f>'PI - PPG'!A37</f>
        <v>0</v>
      </c>
      <c r="C39">
        <f>'PI - PPG'!B37</f>
        <v>0</v>
      </c>
      <c r="D39" s="109"/>
      <c r="E39" s="109"/>
      <c r="F39" s="109"/>
      <c r="G39" s="109"/>
      <c r="H39" s="109"/>
      <c r="I39" s="109"/>
      <c r="J39" s="109"/>
      <c r="K39" s="109"/>
      <c r="L39" s="109"/>
    </row>
    <row r="40" spans="1:12">
      <c r="A40">
        <v>36</v>
      </c>
      <c r="B40">
        <f>'PI - PPG'!A38</f>
        <v>0</v>
      </c>
      <c r="C40">
        <f>'PI - PPG'!B38</f>
        <v>0</v>
      </c>
      <c r="D40" s="109"/>
      <c r="E40" s="109"/>
      <c r="F40" s="109"/>
      <c r="G40" s="109"/>
      <c r="H40" s="109"/>
      <c r="I40" s="109"/>
      <c r="J40" s="109"/>
      <c r="K40" s="109"/>
      <c r="L40" s="109"/>
    </row>
    <row r="41" spans="1:12">
      <c r="A41">
        <v>37</v>
      </c>
      <c r="B41">
        <f>'PI - PPG'!A39</f>
        <v>0</v>
      </c>
      <c r="C41">
        <f>'PI - PPG'!B39</f>
        <v>0</v>
      </c>
      <c r="D41" s="109"/>
      <c r="E41" s="109"/>
      <c r="F41" s="109"/>
      <c r="G41" s="109"/>
      <c r="H41" s="109"/>
      <c r="I41" s="109"/>
      <c r="J41" s="109"/>
      <c r="K41" s="109"/>
      <c r="L41" s="109"/>
    </row>
    <row r="42" spans="1:12">
      <c r="A42">
        <v>38</v>
      </c>
      <c r="B42">
        <f>'PI - PPG'!A40</f>
        <v>0</v>
      </c>
      <c r="C42">
        <f>'PI - PPG'!B40</f>
        <v>0</v>
      </c>
      <c r="D42" s="109"/>
      <c r="E42" s="109"/>
      <c r="F42" s="109"/>
      <c r="G42" s="109"/>
      <c r="H42" s="109"/>
      <c r="I42" s="109"/>
      <c r="J42" s="109"/>
      <c r="K42" s="109"/>
      <c r="L42" s="109"/>
    </row>
    <row r="43" spans="1:12">
      <c r="A43">
        <v>39</v>
      </c>
      <c r="B43">
        <f>'PI - PPG'!A41</f>
        <v>0</v>
      </c>
      <c r="C43">
        <f>'PI - PPG'!B41</f>
        <v>0</v>
      </c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>
      <c r="A44">
        <v>40</v>
      </c>
      <c r="B44">
        <f>'PI - PPG'!A42</f>
        <v>0</v>
      </c>
      <c r="C44">
        <f>'PI - PPG'!B42</f>
        <v>0</v>
      </c>
      <c r="D44" s="109"/>
      <c r="E44" s="109"/>
      <c r="F44" s="109"/>
      <c r="G44" s="109"/>
      <c r="H44" s="109"/>
      <c r="I44" s="109"/>
      <c r="J44" s="109"/>
      <c r="K44" s="109"/>
      <c r="L44" s="109"/>
    </row>
    <row r="45" spans="1:12">
      <c r="A45">
        <v>41</v>
      </c>
      <c r="B45">
        <f>'PI - PPG'!A43</f>
        <v>0</v>
      </c>
      <c r="C45">
        <f>'PI - PPG'!B43</f>
        <v>0</v>
      </c>
      <c r="D45" s="109"/>
      <c r="E45" s="109"/>
      <c r="F45" s="109"/>
      <c r="G45" s="109"/>
      <c r="H45" s="109"/>
      <c r="I45" s="109"/>
      <c r="J45" s="109"/>
      <c r="K45" s="109"/>
      <c r="L45" s="109"/>
    </row>
    <row r="46" spans="1:12">
      <c r="A46">
        <v>42</v>
      </c>
      <c r="B46">
        <f>'PI - PPG'!A44</f>
        <v>0</v>
      </c>
      <c r="C46">
        <f>'PI - PPG'!B44</f>
        <v>0</v>
      </c>
      <c r="D46" s="109"/>
      <c r="E46" s="109"/>
      <c r="F46" s="109"/>
      <c r="G46" s="109"/>
      <c r="H46" s="109"/>
      <c r="I46" s="109"/>
      <c r="J46" s="109"/>
      <c r="K46" s="109"/>
      <c r="L46" s="109"/>
    </row>
    <row r="47" spans="1:12">
      <c r="A47">
        <v>43</v>
      </c>
      <c r="B47">
        <f>'PI - PPG'!A45</f>
        <v>0</v>
      </c>
      <c r="C47">
        <f>'PI - PPG'!B45</f>
        <v>0</v>
      </c>
      <c r="D47" s="109"/>
      <c r="E47" s="109"/>
      <c r="F47" s="109"/>
      <c r="G47" s="109"/>
      <c r="H47" s="109"/>
      <c r="I47" s="109"/>
      <c r="J47" s="109"/>
      <c r="K47" s="109"/>
      <c r="L47" s="109"/>
    </row>
    <row r="48" spans="1:12">
      <c r="A48">
        <v>44</v>
      </c>
      <c r="B48">
        <f>'PI - PPG'!A46</f>
        <v>0</v>
      </c>
      <c r="C48">
        <f>'PI - PPG'!B46</f>
        <v>0</v>
      </c>
      <c r="D48" s="109"/>
      <c r="E48" s="109"/>
      <c r="F48" s="109"/>
      <c r="G48" s="109"/>
      <c r="H48" s="109"/>
      <c r="I48" s="109"/>
      <c r="J48" s="109"/>
      <c r="K48" s="109"/>
      <c r="L48" s="109"/>
    </row>
    <row r="49" spans="1:12">
      <c r="A49">
        <v>45</v>
      </c>
      <c r="B49">
        <f>'PI - PPG'!A47</f>
        <v>0</v>
      </c>
      <c r="C49">
        <f>'PI - PPG'!B47</f>
        <v>0</v>
      </c>
      <c r="D49" s="109"/>
      <c r="E49" s="109"/>
      <c r="F49" s="109"/>
      <c r="G49" s="109"/>
      <c r="H49" s="109"/>
      <c r="I49" s="109"/>
      <c r="J49" s="109"/>
      <c r="K49" s="109"/>
      <c r="L49" s="109"/>
    </row>
    <row r="50" spans="1:12">
      <c r="A50">
        <v>46</v>
      </c>
      <c r="B50">
        <f>'PI - PPG'!A48</f>
        <v>0</v>
      </c>
      <c r="C50">
        <f>'PI - PPG'!B48</f>
        <v>0</v>
      </c>
      <c r="D50" s="109"/>
      <c r="E50" s="109"/>
      <c r="F50" s="109"/>
      <c r="G50" s="109"/>
      <c r="H50" s="109"/>
      <c r="I50" s="109"/>
      <c r="J50" s="109"/>
      <c r="K50" s="109"/>
      <c r="L50" s="109"/>
    </row>
    <row r="51" spans="1:12">
      <c r="A51">
        <v>47</v>
      </c>
      <c r="B51">
        <f>'PI - PPG'!A49</f>
        <v>0</v>
      </c>
      <c r="C51">
        <f>'PI - PPG'!B49</f>
        <v>0</v>
      </c>
      <c r="D51" s="109"/>
      <c r="E51" s="109"/>
      <c r="F51" s="109"/>
      <c r="G51" s="109"/>
      <c r="H51" s="109"/>
      <c r="I51" s="109"/>
      <c r="J51" s="109"/>
      <c r="K51" s="109"/>
      <c r="L51" s="109"/>
    </row>
    <row r="52" spans="1:12">
      <c r="A52">
        <v>48</v>
      </c>
      <c r="B52">
        <f>'PI - PPG'!A50</f>
        <v>0</v>
      </c>
      <c r="C52">
        <f>'PI - PPG'!B50</f>
        <v>0</v>
      </c>
      <c r="D52" s="109"/>
      <c r="E52" s="109"/>
      <c r="F52" s="109"/>
      <c r="G52" s="109"/>
      <c r="H52" s="109"/>
      <c r="I52" s="109"/>
      <c r="J52" s="109"/>
      <c r="K52" s="109"/>
      <c r="L52" s="109"/>
    </row>
    <row r="53" spans="1:12">
      <c r="A53">
        <v>49</v>
      </c>
      <c r="B53">
        <f>'PI - PPG'!A51</f>
        <v>0</v>
      </c>
      <c r="C53">
        <f>'PI - PPG'!B51</f>
        <v>0</v>
      </c>
      <c r="D53" s="109"/>
      <c r="E53" s="109"/>
      <c r="F53" s="109"/>
      <c r="G53" s="109"/>
      <c r="H53" s="109"/>
      <c r="I53" s="109"/>
      <c r="J53" s="109"/>
      <c r="K53" s="109"/>
      <c r="L53" s="109"/>
    </row>
    <row r="54" spans="1:12">
      <c r="A54">
        <v>50</v>
      </c>
      <c r="B54">
        <f>'PI - PPG'!A52</f>
        <v>0</v>
      </c>
      <c r="C54">
        <f>'PI - PPG'!B52</f>
        <v>0</v>
      </c>
      <c r="D54" s="109"/>
      <c r="E54" s="109"/>
      <c r="F54" s="109"/>
      <c r="G54" s="109"/>
      <c r="H54" s="109"/>
      <c r="I54" s="109"/>
      <c r="J54" s="109"/>
      <c r="K54" s="109"/>
      <c r="L54" s="109"/>
    </row>
  </sheetData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2"/>
  <sheetViews>
    <sheetView topLeftCell="A3" zoomScale="200" zoomScaleNormal="200" zoomScalePageLayoutView="200" workbookViewId="0">
      <selection activeCell="E4" sqref="E4"/>
    </sheetView>
  </sheetViews>
  <sheetFormatPr baseColWidth="10" defaultRowHeight="15" x14ac:dyDescent="0"/>
  <cols>
    <col min="1" max="1" width="5.83203125" customWidth="1"/>
    <col min="2" max="2" width="4.1640625" customWidth="1"/>
    <col min="3" max="3" width="9.1640625" customWidth="1"/>
    <col min="4" max="4" width="23.83203125" customWidth="1"/>
    <col min="5" max="5" width="23" customWidth="1"/>
    <col min="6" max="6" width="23.6640625" customWidth="1"/>
    <col min="7" max="7" width="16.1640625" customWidth="1"/>
    <col min="8" max="8" width="23.5" customWidth="1"/>
    <col min="9" max="9" width="31.5" customWidth="1"/>
    <col min="10" max="10" width="27.1640625" customWidth="1"/>
    <col min="11" max="11" width="29" customWidth="1"/>
    <col min="12" max="13" width="19.5" customWidth="1"/>
    <col min="14" max="14" width="30.5" customWidth="1"/>
    <col min="15" max="15" width="30.83203125" customWidth="1"/>
    <col min="16" max="16" width="29.1640625" customWidth="1"/>
    <col min="17" max="17" width="19.6640625" customWidth="1"/>
    <col min="18" max="18" width="24.6640625" customWidth="1"/>
  </cols>
  <sheetData>
    <row r="1" spans="1:18">
      <c r="D1" s="282">
        <v>2010</v>
      </c>
      <c r="E1" s="282"/>
      <c r="F1" s="282"/>
      <c r="G1" s="282"/>
      <c r="H1" s="282"/>
      <c r="I1" s="283">
        <v>2011</v>
      </c>
      <c r="J1" s="283"/>
      <c r="K1" s="283"/>
      <c r="L1" s="283"/>
      <c r="M1" s="283"/>
      <c r="N1" s="281">
        <v>2012</v>
      </c>
      <c r="O1" s="281"/>
      <c r="P1" s="281"/>
      <c r="Q1" s="281"/>
      <c r="R1" s="281"/>
    </row>
    <row r="2" spans="1:18">
      <c r="A2" t="s">
        <v>137</v>
      </c>
      <c r="B2" t="s">
        <v>197</v>
      </c>
      <c r="C2" t="s">
        <v>193</v>
      </c>
      <c r="D2" s="79" t="s">
        <v>89</v>
      </c>
      <c r="E2" s="79" t="s">
        <v>90</v>
      </c>
      <c r="F2" s="79" t="s">
        <v>110</v>
      </c>
      <c r="G2" s="79" t="s">
        <v>111</v>
      </c>
      <c r="H2" s="79" t="s">
        <v>112</v>
      </c>
      <c r="I2" s="88" t="s">
        <v>89</v>
      </c>
      <c r="J2" s="88" t="s">
        <v>90</v>
      </c>
      <c r="K2" s="88" t="s">
        <v>110</v>
      </c>
      <c r="L2" s="88" t="s">
        <v>111</v>
      </c>
      <c r="M2" s="88" t="s">
        <v>112</v>
      </c>
      <c r="N2" s="79" t="s">
        <v>89</v>
      </c>
      <c r="O2" s="79" t="s">
        <v>90</v>
      </c>
      <c r="P2" s="79" t="s">
        <v>110</v>
      </c>
      <c r="Q2" s="79" t="s">
        <v>111</v>
      </c>
      <c r="R2" s="79" t="s">
        <v>112</v>
      </c>
    </row>
    <row r="3" spans="1:18">
      <c r="A3">
        <v>1</v>
      </c>
      <c r="B3">
        <f>'PI - PPG'!A3</f>
        <v>0</v>
      </c>
      <c r="C3" t="str">
        <f>'PI - PPG'!B3</f>
        <v>IES/UF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>
      <c r="A4">
        <v>2</v>
      </c>
      <c r="B4">
        <f>'PI - PPG'!A4</f>
        <v>0</v>
      </c>
      <c r="C4">
        <f>'PI - PPG'!B4</f>
        <v>0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>
      <c r="A5">
        <v>3</v>
      </c>
      <c r="B5">
        <f>'PI - PPG'!A5</f>
        <v>0</v>
      </c>
      <c r="C5">
        <f>'PI - PPG'!B5</f>
        <v>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>
      <c r="A6">
        <v>4</v>
      </c>
      <c r="B6">
        <f>'PI - PPG'!A6</f>
        <v>0</v>
      </c>
      <c r="C6">
        <f>'PI - PPG'!B6</f>
        <v>0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>
      <c r="A7">
        <v>5</v>
      </c>
      <c r="B7">
        <f>'PI - PPG'!A7</f>
        <v>0</v>
      </c>
      <c r="C7">
        <f>'PI - PPG'!B7</f>
        <v>0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>
      <c r="A8">
        <v>6</v>
      </c>
      <c r="B8">
        <f>'PI - PPG'!A8</f>
        <v>0</v>
      </c>
      <c r="C8">
        <f>'PI - PPG'!B8</f>
        <v>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>
      <c r="A9">
        <v>7</v>
      </c>
      <c r="B9">
        <f>'PI - PPG'!A9</f>
        <v>0</v>
      </c>
      <c r="C9">
        <f>'PI - PPG'!B9</f>
        <v>0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>
      <c r="A10">
        <v>8</v>
      </c>
      <c r="B10">
        <f>'PI - PPG'!A10</f>
        <v>0</v>
      </c>
      <c r="C10">
        <f>'PI - PPG'!B10</f>
        <v>0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>
      <c r="A11">
        <v>9</v>
      </c>
      <c r="B11">
        <f>'PI - PPG'!A11</f>
        <v>0</v>
      </c>
      <c r="C11">
        <f>'PI - PPG'!B11</f>
        <v>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>
      <c r="A12">
        <v>10</v>
      </c>
      <c r="B12">
        <f>'PI - PPG'!A12</f>
        <v>0</v>
      </c>
      <c r="C12">
        <f>'PI - PPG'!B12</f>
        <v>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>
      <c r="A13">
        <v>11</v>
      </c>
      <c r="B13">
        <f>'PI - PPG'!A13</f>
        <v>0</v>
      </c>
      <c r="C13">
        <f>'PI - PPG'!B13</f>
        <v>0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>
      <c r="A14">
        <v>12</v>
      </c>
      <c r="B14">
        <f>'PI - PPG'!A14</f>
        <v>0</v>
      </c>
      <c r="C14">
        <f>'PI - PPG'!B14</f>
        <v>0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>
      <c r="A15">
        <v>13</v>
      </c>
      <c r="B15">
        <f>'PI - PPG'!A15</f>
        <v>0</v>
      </c>
      <c r="C15">
        <f>'PI - PPG'!B15</f>
        <v>0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>
      <c r="A16">
        <v>14</v>
      </c>
      <c r="B16">
        <f>'PI - PPG'!A16</f>
        <v>0</v>
      </c>
      <c r="C16">
        <f>'PI - PPG'!B16</f>
        <v>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>
      <c r="A17">
        <v>15</v>
      </c>
      <c r="B17">
        <f>'PI - PPG'!A17</f>
        <v>0</v>
      </c>
      <c r="C17">
        <f>'PI - PPG'!B17</f>
        <v>0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>
      <c r="A18">
        <v>16</v>
      </c>
      <c r="B18">
        <f>'PI - PPG'!A18</f>
        <v>0</v>
      </c>
      <c r="C18">
        <f>'PI - PPG'!B18</f>
        <v>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>
      <c r="A19">
        <v>17</v>
      </c>
      <c r="B19">
        <f>'PI - PPG'!A19</f>
        <v>0</v>
      </c>
      <c r="C19">
        <f>'PI - PPG'!B19</f>
        <v>0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>
      <c r="A20">
        <v>18</v>
      </c>
      <c r="B20">
        <f>'PI - PPG'!A20</f>
        <v>0</v>
      </c>
      <c r="C20">
        <f>'PI - PPG'!B20</f>
        <v>0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>
      <c r="A21">
        <v>19</v>
      </c>
      <c r="B21">
        <f>'PI - PPG'!A21</f>
        <v>0</v>
      </c>
      <c r="C21">
        <f>'PI - PPG'!B21</f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>
      <c r="A22">
        <v>20</v>
      </c>
      <c r="B22">
        <f>'PI - PPG'!A22</f>
        <v>0</v>
      </c>
      <c r="C22">
        <f>'PI - PPG'!B22</f>
        <v>0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>
      <c r="A23">
        <v>21</v>
      </c>
      <c r="B23">
        <f>'PI - PPG'!A23</f>
        <v>0</v>
      </c>
      <c r="C23">
        <f>'PI - PPG'!B23</f>
        <v>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>
      <c r="A24">
        <v>22</v>
      </c>
      <c r="B24">
        <f>'PI - PPG'!A24</f>
        <v>0</v>
      </c>
      <c r="C24">
        <f>'PI - PPG'!B24</f>
        <v>0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>
      <c r="A25">
        <v>23</v>
      </c>
      <c r="B25">
        <f>'PI - PPG'!A25</f>
        <v>0</v>
      </c>
      <c r="C25">
        <f>'PI - PPG'!B25</f>
        <v>0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>
      <c r="A26">
        <v>24</v>
      </c>
      <c r="B26">
        <f>'PI - PPG'!A26</f>
        <v>0</v>
      </c>
      <c r="C26">
        <f>'PI - PPG'!B26</f>
        <v>0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>
      <c r="A27">
        <v>25</v>
      </c>
      <c r="B27">
        <f>'PI - PPG'!A27</f>
        <v>0</v>
      </c>
      <c r="C27">
        <f>'PI - PPG'!B27</f>
        <v>0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>
      <c r="A28">
        <v>26</v>
      </c>
      <c r="B28">
        <f>'PI - PPG'!A28</f>
        <v>0</v>
      </c>
      <c r="C28">
        <f>'PI - PPG'!B28</f>
        <v>0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>
      <c r="A29">
        <v>27</v>
      </c>
      <c r="B29">
        <f>'PI - PPG'!A29</f>
        <v>0</v>
      </c>
      <c r="C29">
        <f>'PI - PPG'!B29</f>
        <v>0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>
      <c r="A30">
        <v>28</v>
      </c>
      <c r="B30">
        <f>'PI - PPG'!A30</f>
        <v>0</v>
      </c>
      <c r="C30">
        <f>'PI - PPG'!B30</f>
        <v>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>
      <c r="A31">
        <v>29</v>
      </c>
      <c r="B31">
        <f>'PI - PPG'!A31</f>
        <v>0</v>
      </c>
      <c r="C31">
        <f>'PI - PPG'!B31</f>
        <v>0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>
      <c r="A32">
        <v>30</v>
      </c>
      <c r="B32">
        <f>'PI - PPG'!A32</f>
        <v>0</v>
      </c>
      <c r="C32">
        <f>'PI - PPG'!B32</f>
        <v>0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</sheetData>
  <mergeCells count="3">
    <mergeCell ref="D1:H1"/>
    <mergeCell ref="N1:R1"/>
    <mergeCell ref="I1:M1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workbookViewId="0"/>
  </sheetViews>
  <sheetFormatPr baseColWidth="10" defaultRowHeight="15" x14ac:dyDescent="0"/>
  <cols>
    <col min="1" max="1" width="5" customWidth="1"/>
    <col min="3" max="3" width="3.33203125" customWidth="1"/>
    <col min="4" max="4" width="14.6640625" customWidth="1"/>
    <col min="5" max="5" width="18.83203125" customWidth="1"/>
    <col min="6" max="7" width="18.6640625" customWidth="1"/>
    <col min="8" max="8" width="16.1640625" customWidth="1"/>
    <col min="9" max="9" width="13.6640625" customWidth="1"/>
    <col min="10" max="10" width="15.1640625" customWidth="1"/>
    <col min="11" max="11" width="15.5" customWidth="1"/>
    <col min="12" max="12" width="16" customWidth="1"/>
    <col min="13" max="13" width="14.33203125" customWidth="1"/>
  </cols>
  <sheetData>
    <row r="1" spans="1:13">
      <c r="A1" t="s">
        <v>197</v>
      </c>
      <c r="B1" t="s">
        <v>193</v>
      </c>
      <c r="C1" t="s">
        <v>195</v>
      </c>
      <c r="D1" t="s">
        <v>198</v>
      </c>
      <c r="E1" t="s">
        <v>113</v>
      </c>
      <c r="F1" t="s">
        <v>115</v>
      </c>
      <c r="G1" t="s">
        <v>199</v>
      </c>
      <c r="H1" t="s">
        <v>114</v>
      </c>
      <c r="I1" t="s">
        <v>146</v>
      </c>
      <c r="J1" t="s">
        <v>146</v>
      </c>
      <c r="K1" t="s">
        <v>146</v>
      </c>
      <c r="L1" t="s">
        <v>146</v>
      </c>
      <c r="M1" t="s">
        <v>146</v>
      </c>
    </row>
    <row r="2" spans="1:13">
      <c r="A2" t="str">
        <f>'OR - PPG'!A5</f>
        <v/>
      </c>
      <c r="B2" t="str">
        <f>'OR - PPG'!B5</f>
        <v>IES/UF</v>
      </c>
      <c r="C2">
        <f>'OR - PPG'!D5</f>
        <v>1</v>
      </c>
      <c r="D2" t="str">
        <f>'OR - PPG'!E5</f>
        <v>DOCENTE A</v>
      </c>
      <c r="E2" s="28"/>
      <c r="F2" s="28"/>
      <c r="G2" s="28"/>
      <c r="H2" s="28"/>
      <c r="I2" s="28"/>
      <c r="J2" s="28"/>
      <c r="K2" s="28"/>
      <c r="L2" s="28"/>
      <c r="M2" s="28"/>
    </row>
    <row r="3" spans="1:13">
      <c r="A3" t="str">
        <f>'OR - PPG'!A6</f>
        <v/>
      </c>
      <c r="B3" t="str">
        <f>'OR - PPG'!B6</f>
        <v/>
      </c>
      <c r="C3">
        <f>'OR - PPG'!D6</f>
        <v>2</v>
      </c>
      <c r="D3" t="str">
        <f>'OR - PPG'!E6</f>
        <v/>
      </c>
      <c r="E3" s="28"/>
      <c r="F3" s="28"/>
      <c r="G3" s="28"/>
      <c r="H3" s="28"/>
      <c r="I3" s="28"/>
      <c r="J3" s="28"/>
      <c r="K3" s="28"/>
      <c r="L3" s="28"/>
      <c r="M3" s="28"/>
    </row>
    <row r="4" spans="1:13">
      <c r="A4" t="str">
        <f>'OR - PPG'!A7</f>
        <v/>
      </c>
      <c r="B4" t="str">
        <f>'OR - PPG'!B7</f>
        <v/>
      </c>
      <c r="C4">
        <f>'OR - PPG'!D7</f>
        <v>3</v>
      </c>
      <c r="D4" t="str">
        <f>'OR - PPG'!E7</f>
        <v/>
      </c>
      <c r="E4" s="28"/>
      <c r="F4" s="28"/>
      <c r="G4" s="28"/>
      <c r="H4" s="28"/>
      <c r="I4" s="28"/>
      <c r="J4" s="28"/>
      <c r="K4" s="28"/>
      <c r="L4" s="28"/>
      <c r="M4" s="28"/>
    </row>
    <row r="5" spans="1:13">
      <c r="A5" t="str">
        <f>'OR - PPG'!A8</f>
        <v/>
      </c>
      <c r="B5" t="str">
        <f>'OR - PPG'!B8</f>
        <v/>
      </c>
      <c r="C5">
        <f>'OR - PPG'!D8</f>
        <v>4</v>
      </c>
      <c r="D5" t="str">
        <f>'OR - PPG'!E8</f>
        <v/>
      </c>
      <c r="E5" s="28"/>
      <c r="F5" s="28"/>
      <c r="G5" s="28"/>
      <c r="H5" s="28"/>
      <c r="I5" s="28"/>
      <c r="J5" s="28"/>
      <c r="K5" s="28"/>
      <c r="L5" s="28"/>
      <c r="M5" s="28"/>
    </row>
    <row r="6" spans="1:13">
      <c r="A6" t="str">
        <f>'OR - PPG'!A9</f>
        <v/>
      </c>
      <c r="B6" t="str">
        <f>'OR - PPG'!B9</f>
        <v/>
      </c>
      <c r="C6">
        <f>'OR - PPG'!D9</f>
        <v>5</v>
      </c>
      <c r="D6" t="str">
        <f>'OR - PPG'!E9</f>
        <v/>
      </c>
      <c r="E6" s="28"/>
      <c r="F6" s="28"/>
      <c r="G6" s="28"/>
      <c r="H6" s="28"/>
      <c r="I6" s="28"/>
      <c r="J6" s="28"/>
      <c r="K6" s="28"/>
      <c r="L6" s="28"/>
      <c r="M6" s="28"/>
    </row>
    <row r="7" spans="1:13">
      <c r="A7" t="str">
        <f>'OR - PPG'!A10</f>
        <v/>
      </c>
      <c r="B7" t="str">
        <f>'OR - PPG'!B10</f>
        <v/>
      </c>
      <c r="C7">
        <f>'OR - PPG'!D10</f>
        <v>6</v>
      </c>
      <c r="D7" t="str">
        <f>'OR - PPG'!E10</f>
        <v/>
      </c>
      <c r="E7" s="28"/>
      <c r="F7" s="28"/>
      <c r="G7" s="28"/>
      <c r="H7" s="28"/>
      <c r="I7" s="28"/>
      <c r="J7" s="28"/>
      <c r="K7" s="28"/>
      <c r="L7" s="28"/>
      <c r="M7" s="28"/>
    </row>
    <row r="8" spans="1:13">
      <c r="A8" t="str">
        <f>'OR - PPG'!A11</f>
        <v/>
      </c>
      <c r="B8" t="str">
        <f>'OR - PPG'!B11</f>
        <v/>
      </c>
      <c r="C8">
        <f>'OR - PPG'!D11</f>
        <v>7</v>
      </c>
      <c r="D8" t="str">
        <f>'OR - PPG'!E11</f>
        <v/>
      </c>
      <c r="E8" s="28"/>
      <c r="F8" s="28"/>
      <c r="G8" s="28"/>
      <c r="H8" s="28"/>
      <c r="I8" s="28"/>
      <c r="J8" s="28"/>
      <c r="K8" s="28"/>
      <c r="L8" s="28"/>
      <c r="M8" s="28"/>
    </row>
    <row r="9" spans="1:13">
      <c r="A9" t="str">
        <f>'OR - PPG'!A12</f>
        <v/>
      </c>
      <c r="B9" t="str">
        <f>'OR - PPG'!B12</f>
        <v/>
      </c>
      <c r="C9">
        <f>'OR - PPG'!D12</f>
        <v>8</v>
      </c>
      <c r="D9" t="str">
        <f>'OR - PPG'!E12</f>
        <v/>
      </c>
      <c r="E9" s="28"/>
      <c r="F9" s="28"/>
      <c r="G9" s="28"/>
      <c r="H9" s="28"/>
      <c r="I9" s="28"/>
      <c r="J9" s="28"/>
      <c r="K9" s="28"/>
      <c r="L9" s="28"/>
      <c r="M9" s="28"/>
    </row>
    <row r="10" spans="1:13">
      <c r="A10" t="str">
        <f>'OR - PPG'!A13</f>
        <v/>
      </c>
      <c r="B10" t="str">
        <f>'OR - PPG'!B13</f>
        <v/>
      </c>
      <c r="C10">
        <f>'OR - PPG'!D13</f>
        <v>9</v>
      </c>
      <c r="D10" t="str">
        <f>'OR - PPG'!E13</f>
        <v/>
      </c>
      <c r="E10" s="28"/>
      <c r="F10" s="28"/>
      <c r="G10" s="28"/>
      <c r="H10" s="28"/>
      <c r="I10" s="28"/>
      <c r="J10" s="28"/>
      <c r="K10" s="28"/>
      <c r="L10" s="28"/>
      <c r="M10" s="28"/>
    </row>
    <row r="11" spans="1:13">
      <c r="A11" t="str">
        <f>'OR - PPG'!A14</f>
        <v/>
      </c>
      <c r="B11" t="str">
        <f>'OR - PPG'!B14</f>
        <v/>
      </c>
      <c r="C11">
        <f>'OR - PPG'!D14</f>
        <v>10</v>
      </c>
      <c r="D11" t="str">
        <f>'OR - PPG'!E14</f>
        <v/>
      </c>
      <c r="E11" s="28"/>
      <c r="F11" s="28"/>
      <c r="G11" s="28"/>
      <c r="H11" s="28"/>
      <c r="I11" s="28"/>
      <c r="J11" s="28"/>
      <c r="K11" s="28"/>
      <c r="L11" s="28"/>
      <c r="M11" s="28"/>
    </row>
    <row r="12" spans="1:13">
      <c r="A12" t="str">
        <f>'OR - PPG'!A15</f>
        <v/>
      </c>
      <c r="B12" t="str">
        <f>'OR - PPG'!B15</f>
        <v/>
      </c>
      <c r="C12">
        <f>'OR - PPG'!D15</f>
        <v>11</v>
      </c>
      <c r="D12" t="str">
        <f>'OR - PPG'!E15</f>
        <v/>
      </c>
      <c r="E12" s="28"/>
      <c r="F12" s="28"/>
      <c r="G12" s="28"/>
      <c r="H12" s="28"/>
      <c r="I12" s="28"/>
      <c r="J12" s="28"/>
      <c r="K12" s="28"/>
      <c r="L12" s="28"/>
      <c r="M12" s="28"/>
    </row>
    <row r="13" spans="1:13">
      <c r="A13" t="str">
        <f>'OR - PPG'!A16</f>
        <v/>
      </c>
      <c r="B13" t="str">
        <f>'OR - PPG'!B16</f>
        <v/>
      </c>
      <c r="C13">
        <f>'OR - PPG'!D16</f>
        <v>12</v>
      </c>
      <c r="D13" t="str">
        <f>'OR - PPG'!E16</f>
        <v/>
      </c>
      <c r="E13" s="28"/>
      <c r="F13" s="28"/>
      <c r="G13" s="28"/>
      <c r="H13" s="28"/>
      <c r="I13" s="28"/>
      <c r="J13" s="28"/>
      <c r="K13" s="28"/>
      <c r="L13" s="28"/>
      <c r="M13" s="28"/>
    </row>
    <row r="14" spans="1:13">
      <c r="A14" t="str">
        <f>'OR - PPG'!A17</f>
        <v/>
      </c>
      <c r="B14" t="str">
        <f>'OR - PPG'!B17</f>
        <v/>
      </c>
      <c r="C14">
        <f>'OR - PPG'!D17</f>
        <v>13</v>
      </c>
      <c r="D14" t="str">
        <f>'OR - PPG'!E17</f>
        <v/>
      </c>
      <c r="E14" s="28"/>
      <c r="F14" s="28"/>
      <c r="G14" s="28"/>
      <c r="H14" s="28"/>
      <c r="I14" s="28"/>
      <c r="J14" s="28"/>
      <c r="K14" s="28"/>
      <c r="L14" s="28"/>
      <c r="M14" s="28"/>
    </row>
    <row r="15" spans="1:13">
      <c r="A15" t="str">
        <f>'OR - PPG'!A18</f>
        <v/>
      </c>
      <c r="B15" t="str">
        <f>'OR - PPG'!B18</f>
        <v/>
      </c>
      <c r="C15">
        <f>'OR - PPG'!D18</f>
        <v>14</v>
      </c>
      <c r="D15" t="str">
        <f>'OR - PPG'!E18</f>
        <v/>
      </c>
      <c r="E15" s="28"/>
      <c r="F15" s="28"/>
      <c r="G15" s="28"/>
      <c r="H15" s="28"/>
      <c r="I15" s="28"/>
      <c r="J15" s="28"/>
      <c r="K15" s="28"/>
      <c r="L15" s="28"/>
      <c r="M15" s="28"/>
    </row>
    <row r="16" spans="1:13">
      <c r="A16" t="str">
        <f>'OR - PPG'!A19</f>
        <v/>
      </c>
      <c r="B16" t="str">
        <f>'OR - PPG'!B19</f>
        <v/>
      </c>
      <c r="C16">
        <f>'OR - PPG'!D19</f>
        <v>15</v>
      </c>
      <c r="D16" t="str">
        <f>'OR - PPG'!E19</f>
        <v/>
      </c>
      <c r="E16" s="28"/>
      <c r="F16" s="28"/>
      <c r="G16" s="28"/>
      <c r="H16" s="28"/>
      <c r="I16" s="28"/>
      <c r="J16" s="28"/>
      <c r="K16" s="28"/>
      <c r="L16" s="28"/>
      <c r="M16" s="28"/>
    </row>
    <row r="17" spans="1:13">
      <c r="A17" t="str">
        <f>'OR - PPG'!A20</f>
        <v/>
      </c>
      <c r="B17" t="str">
        <f>'OR - PPG'!B20</f>
        <v/>
      </c>
      <c r="C17">
        <f>'OR - PPG'!D20</f>
        <v>16</v>
      </c>
      <c r="D17" t="str">
        <f>'OR - PPG'!E20</f>
        <v/>
      </c>
      <c r="E17" s="28"/>
      <c r="F17" s="28"/>
      <c r="G17" s="28"/>
      <c r="H17" s="28"/>
      <c r="I17" s="28"/>
      <c r="J17" s="28"/>
      <c r="K17" s="28"/>
      <c r="L17" s="28"/>
      <c r="M17" s="28"/>
    </row>
    <row r="18" spans="1:13">
      <c r="A18" t="str">
        <f>'OR - PPG'!A21</f>
        <v/>
      </c>
      <c r="B18" t="str">
        <f>'OR - PPG'!B21</f>
        <v/>
      </c>
      <c r="C18">
        <f>'OR - PPG'!D21</f>
        <v>17</v>
      </c>
      <c r="D18" t="str">
        <f>'OR - PPG'!E21</f>
        <v/>
      </c>
      <c r="E18" s="28"/>
      <c r="F18" s="28"/>
      <c r="G18" s="28"/>
      <c r="H18" s="28"/>
      <c r="I18" s="28"/>
      <c r="J18" s="28"/>
      <c r="K18" s="28"/>
      <c r="L18" s="28"/>
      <c r="M18" s="28"/>
    </row>
    <row r="19" spans="1:13">
      <c r="A19" t="str">
        <f>'OR - PPG'!A22</f>
        <v/>
      </c>
      <c r="B19" t="str">
        <f>'OR - PPG'!B22</f>
        <v/>
      </c>
      <c r="C19">
        <f>'OR - PPG'!D22</f>
        <v>18</v>
      </c>
      <c r="D19" t="str">
        <f>'OR - PPG'!E22</f>
        <v/>
      </c>
      <c r="E19" s="28"/>
      <c r="F19" s="28"/>
      <c r="G19" s="28"/>
      <c r="H19" s="28"/>
      <c r="I19" s="28"/>
      <c r="J19" s="28"/>
      <c r="K19" s="28"/>
      <c r="L19" s="28"/>
      <c r="M19" s="28"/>
    </row>
    <row r="20" spans="1:13">
      <c r="A20" t="str">
        <f>'OR - PPG'!A23</f>
        <v/>
      </c>
      <c r="B20" t="str">
        <f>'OR - PPG'!B23</f>
        <v/>
      </c>
      <c r="C20">
        <f>'OR - PPG'!D23</f>
        <v>19</v>
      </c>
      <c r="D20" t="str">
        <f>'OR - PPG'!E23</f>
        <v/>
      </c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t="str">
        <f>'OR - PPG'!A24</f>
        <v/>
      </c>
      <c r="B21" t="str">
        <f>'OR - PPG'!B24</f>
        <v/>
      </c>
      <c r="C21">
        <f>'OR - PPG'!D24</f>
        <v>20</v>
      </c>
      <c r="D21" t="str">
        <f>'OR - PPG'!E24</f>
        <v/>
      </c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t="str">
        <f>'OR - PPG'!A25</f>
        <v/>
      </c>
      <c r="B22" t="str">
        <f>'OR - PPG'!B25</f>
        <v/>
      </c>
      <c r="C22">
        <f>'OR - PPG'!D25</f>
        <v>21</v>
      </c>
      <c r="D22" t="str">
        <f>'OR - PPG'!E25</f>
        <v/>
      </c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t="str">
        <f>'OR - PPG'!A26</f>
        <v/>
      </c>
      <c r="B23" t="str">
        <f>'OR - PPG'!B26</f>
        <v/>
      </c>
      <c r="C23">
        <f>'OR - PPG'!D26</f>
        <v>22</v>
      </c>
      <c r="D23" t="str">
        <f>'OR - PPG'!E26</f>
        <v/>
      </c>
      <c r="E23" s="28"/>
      <c r="F23" s="28"/>
      <c r="G23" s="28"/>
      <c r="H23" s="28"/>
      <c r="I23" s="28"/>
      <c r="J23" s="28"/>
      <c r="K23" s="28"/>
      <c r="L23" s="28"/>
      <c r="M23" s="28"/>
    </row>
    <row r="24" spans="1:13">
      <c r="A24" t="str">
        <f>'OR - PPG'!A27</f>
        <v/>
      </c>
      <c r="B24" t="str">
        <f>'OR - PPG'!B27</f>
        <v/>
      </c>
      <c r="C24">
        <f>'OR - PPG'!D27</f>
        <v>23</v>
      </c>
      <c r="D24" t="str">
        <f>'OR - PPG'!E27</f>
        <v/>
      </c>
      <c r="E24" s="28"/>
      <c r="F24" s="28"/>
      <c r="G24" s="28"/>
      <c r="H24" s="28"/>
      <c r="I24" s="28"/>
      <c r="J24" s="28"/>
      <c r="K24" s="28"/>
      <c r="L24" s="28"/>
      <c r="M24" s="28"/>
    </row>
    <row r="25" spans="1:13">
      <c r="A25" t="str">
        <f>'OR - PPG'!A28</f>
        <v/>
      </c>
      <c r="B25" t="str">
        <f>'OR - PPG'!B28</f>
        <v/>
      </c>
      <c r="C25">
        <f>'OR - PPG'!D28</f>
        <v>24</v>
      </c>
      <c r="D25" t="str">
        <f>'OR - PPG'!E28</f>
        <v/>
      </c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t="str">
        <f>'OR - PPG'!A29</f>
        <v/>
      </c>
      <c r="B26" t="str">
        <f>'OR - PPG'!B29</f>
        <v/>
      </c>
      <c r="C26">
        <f>'OR - PPG'!D29</f>
        <v>25</v>
      </c>
      <c r="D26" t="str">
        <f>'OR - PPG'!E29</f>
        <v/>
      </c>
      <c r="E26" s="28"/>
      <c r="F26" s="28"/>
      <c r="G26" s="28"/>
      <c r="H26" s="28"/>
      <c r="I26" s="28"/>
      <c r="J26" s="28"/>
      <c r="K26" s="28"/>
      <c r="L26" s="28"/>
      <c r="M26" s="28"/>
    </row>
    <row r="27" spans="1:13">
      <c r="A27" t="str">
        <f>'OR - PPG'!A30</f>
        <v/>
      </c>
      <c r="B27" t="str">
        <f>'OR - PPG'!B30</f>
        <v/>
      </c>
      <c r="C27">
        <f>'OR - PPG'!D30</f>
        <v>26</v>
      </c>
      <c r="D27" t="str">
        <f>'OR - PPG'!E30</f>
        <v/>
      </c>
      <c r="E27" s="28"/>
      <c r="F27" s="28"/>
      <c r="G27" s="28"/>
      <c r="H27" s="28"/>
      <c r="I27" s="28"/>
      <c r="J27" s="28"/>
      <c r="K27" s="28"/>
      <c r="L27" s="28"/>
      <c r="M27" s="28"/>
    </row>
    <row r="28" spans="1:13">
      <c r="A28" t="str">
        <f>'OR - PPG'!A31</f>
        <v/>
      </c>
      <c r="B28" t="str">
        <f>'OR - PPG'!B31</f>
        <v/>
      </c>
      <c r="C28">
        <f>'OR - PPG'!D31</f>
        <v>27</v>
      </c>
      <c r="D28" t="str">
        <f>'OR - PPG'!E31</f>
        <v/>
      </c>
      <c r="E28" s="28"/>
      <c r="F28" s="28"/>
      <c r="G28" s="28"/>
      <c r="H28" s="28"/>
      <c r="I28" s="28"/>
      <c r="J28" s="28"/>
      <c r="K28" s="28"/>
      <c r="L28" s="28"/>
      <c r="M28" s="28"/>
    </row>
    <row r="29" spans="1:13">
      <c r="A29" t="str">
        <f>'OR - PPG'!A32</f>
        <v/>
      </c>
      <c r="B29" t="str">
        <f>'OR - PPG'!B32</f>
        <v/>
      </c>
      <c r="C29">
        <f>'OR - PPG'!D32</f>
        <v>28</v>
      </c>
      <c r="D29" t="str">
        <f>'OR - PPG'!E32</f>
        <v/>
      </c>
      <c r="E29" s="28"/>
      <c r="F29" s="28"/>
      <c r="G29" s="28"/>
      <c r="H29" s="28"/>
      <c r="I29" s="28"/>
      <c r="J29" s="28"/>
      <c r="K29" s="28"/>
      <c r="L29" s="28"/>
      <c r="M29" s="28"/>
    </row>
    <row r="30" spans="1:13">
      <c r="A30" t="str">
        <f>'OR - PPG'!A33</f>
        <v/>
      </c>
      <c r="B30" t="str">
        <f>'OR - PPG'!B33</f>
        <v/>
      </c>
      <c r="C30">
        <f>'OR - PPG'!D33</f>
        <v>29</v>
      </c>
      <c r="D30" t="str">
        <f>'OR - PPG'!E33</f>
        <v/>
      </c>
      <c r="E30" s="28"/>
      <c r="F30" s="28"/>
      <c r="G30" s="28"/>
      <c r="H30" s="28"/>
      <c r="I30" s="28"/>
      <c r="J30" s="28"/>
      <c r="K30" s="28"/>
      <c r="L30" s="28"/>
      <c r="M30" s="28"/>
    </row>
    <row r="31" spans="1:13">
      <c r="A31" t="str">
        <f>'OR - PPG'!A34</f>
        <v/>
      </c>
      <c r="B31" t="str">
        <f>'OR - PPG'!B34</f>
        <v/>
      </c>
      <c r="C31">
        <f>'OR - PPG'!D34</f>
        <v>30</v>
      </c>
      <c r="D31" t="str">
        <f>'OR - PPG'!E34</f>
        <v/>
      </c>
      <c r="E31" s="28"/>
      <c r="F31" s="28"/>
      <c r="G31" s="28"/>
      <c r="H31" s="28"/>
      <c r="I31" s="28"/>
      <c r="J31" s="28"/>
      <c r="K31" s="28"/>
      <c r="L31" s="28"/>
      <c r="M31" s="28"/>
    </row>
    <row r="32" spans="1:13">
      <c r="A32" t="str">
        <f>'OR - PPG'!A35</f>
        <v/>
      </c>
      <c r="B32" t="str">
        <f>'OR - PPG'!B35</f>
        <v/>
      </c>
      <c r="C32">
        <f>'OR - PPG'!D35</f>
        <v>31</v>
      </c>
      <c r="D32" t="str">
        <f>'OR - PPG'!E35</f>
        <v/>
      </c>
      <c r="E32" s="28"/>
      <c r="F32" s="28"/>
      <c r="G32" s="28"/>
      <c r="H32" s="28"/>
      <c r="I32" s="28"/>
      <c r="J32" s="28"/>
      <c r="K32" s="28"/>
      <c r="L32" s="28"/>
      <c r="M32" s="28"/>
    </row>
    <row r="33" spans="1:13">
      <c r="A33" t="str">
        <f>'OR - PPG'!A36</f>
        <v/>
      </c>
      <c r="B33" t="str">
        <f>'OR - PPG'!B36</f>
        <v/>
      </c>
      <c r="C33">
        <f>'OR - PPG'!D36</f>
        <v>32</v>
      </c>
      <c r="D33" t="str">
        <f>'OR - PPG'!E36</f>
        <v/>
      </c>
      <c r="E33" s="28"/>
      <c r="F33" s="28"/>
      <c r="G33" s="28"/>
      <c r="H33" s="28"/>
      <c r="I33" s="28"/>
      <c r="J33" s="28"/>
      <c r="K33" s="28"/>
      <c r="L33" s="28"/>
      <c r="M33" s="28"/>
    </row>
    <row r="34" spans="1:13">
      <c r="A34" t="str">
        <f>'OR - PPG'!A37</f>
        <v/>
      </c>
      <c r="B34" t="str">
        <f>'OR - PPG'!B37</f>
        <v/>
      </c>
      <c r="C34">
        <f>'OR - PPG'!D37</f>
        <v>33</v>
      </c>
      <c r="D34" t="str">
        <f>'OR - PPG'!E37</f>
        <v/>
      </c>
      <c r="E34" s="28"/>
      <c r="F34" s="28"/>
      <c r="G34" s="28"/>
      <c r="H34" s="28"/>
      <c r="I34" s="28"/>
      <c r="J34" s="28"/>
      <c r="K34" s="28"/>
      <c r="L34" s="28"/>
      <c r="M34" s="28"/>
    </row>
    <row r="35" spans="1:13">
      <c r="A35" t="str">
        <f>'OR - PPG'!A38</f>
        <v/>
      </c>
      <c r="B35" t="str">
        <f>'OR - PPG'!B38</f>
        <v/>
      </c>
      <c r="C35">
        <f>'OR - PPG'!D38</f>
        <v>34</v>
      </c>
      <c r="D35" t="str">
        <f>'OR - PPG'!E38</f>
        <v/>
      </c>
      <c r="E35" s="28"/>
      <c r="F35" s="28"/>
      <c r="G35" s="28"/>
      <c r="H35" s="28"/>
      <c r="I35" s="28"/>
      <c r="J35" s="28"/>
      <c r="K35" s="28"/>
      <c r="L35" s="28"/>
      <c r="M35" s="28"/>
    </row>
    <row r="36" spans="1:13">
      <c r="A36" t="str">
        <f>'OR - PPG'!A39</f>
        <v/>
      </c>
      <c r="B36" t="str">
        <f>'OR - PPG'!B39</f>
        <v/>
      </c>
      <c r="C36">
        <f>'OR - PPG'!D39</f>
        <v>35</v>
      </c>
      <c r="D36" t="str">
        <f>'OR - PPG'!E39</f>
        <v/>
      </c>
      <c r="E36" s="28"/>
      <c r="F36" s="28"/>
      <c r="G36" s="28"/>
      <c r="H36" s="28"/>
      <c r="I36" s="28"/>
      <c r="J36" s="28"/>
      <c r="K36" s="28"/>
      <c r="L36" s="28"/>
      <c r="M36" s="28"/>
    </row>
    <row r="37" spans="1:13">
      <c r="A37" t="str">
        <f>'OR - PPG'!A40</f>
        <v/>
      </c>
      <c r="B37" t="str">
        <f>'OR - PPG'!B40</f>
        <v/>
      </c>
      <c r="C37">
        <f>'OR - PPG'!D40</f>
        <v>36</v>
      </c>
      <c r="D37" t="str">
        <f>'OR - PPG'!E40</f>
        <v/>
      </c>
      <c r="E37" s="28"/>
      <c r="F37" s="28"/>
      <c r="G37" s="28"/>
      <c r="H37" s="28"/>
      <c r="I37" s="28"/>
      <c r="J37" s="28"/>
      <c r="K37" s="28"/>
      <c r="L37" s="28"/>
      <c r="M37" s="28"/>
    </row>
    <row r="38" spans="1:13">
      <c r="A38" t="str">
        <f>'OR - PPG'!A41</f>
        <v/>
      </c>
      <c r="B38" t="str">
        <f>'OR - PPG'!B41</f>
        <v/>
      </c>
      <c r="C38">
        <f>'OR - PPG'!D41</f>
        <v>37</v>
      </c>
      <c r="D38" t="str">
        <f>'OR - PPG'!E41</f>
        <v/>
      </c>
      <c r="E38" s="28"/>
      <c r="F38" s="28"/>
      <c r="G38" s="28"/>
      <c r="H38" s="28"/>
      <c r="I38" s="28"/>
      <c r="J38" s="28"/>
      <c r="K38" s="28"/>
      <c r="L38" s="28"/>
      <c r="M38" s="28"/>
    </row>
    <row r="39" spans="1:13">
      <c r="A39" t="str">
        <f>'OR - PPG'!A42</f>
        <v/>
      </c>
      <c r="B39" t="str">
        <f>'OR - PPG'!B42</f>
        <v/>
      </c>
      <c r="C39">
        <f>'OR - PPG'!D42</f>
        <v>38</v>
      </c>
      <c r="D39" t="str">
        <f>'OR - PPG'!E42</f>
        <v/>
      </c>
      <c r="E39" s="28"/>
      <c r="F39" s="28"/>
      <c r="G39" s="28"/>
      <c r="H39" s="28"/>
      <c r="I39" s="28"/>
      <c r="J39" s="28"/>
      <c r="K39" s="28"/>
      <c r="L39" s="28"/>
      <c r="M39" s="28"/>
    </row>
    <row r="40" spans="1:13">
      <c r="A40" t="str">
        <f>'OR - PPG'!A43</f>
        <v/>
      </c>
      <c r="B40" t="str">
        <f>'OR - PPG'!B43</f>
        <v/>
      </c>
      <c r="C40">
        <f>'OR - PPG'!D43</f>
        <v>39</v>
      </c>
      <c r="D40" t="str">
        <f>'OR - PPG'!E43</f>
        <v/>
      </c>
      <c r="E40" s="28"/>
      <c r="F40" s="28"/>
      <c r="G40" s="28"/>
      <c r="H40" s="28"/>
      <c r="I40" s="28"/>
      <c r="J40" s="28"/>
      <c r="K40" s="28"/>
      <c r="L40" s="28"/>
      <c r="M40" s="28"/>
    </row>
    <row r="41" spans="1:13">
      <c r="A41" t="str">
        <f>'OR - PPG'!A44</f>
        <v/>
      </c>
      <c r="B41" t="str">
        <f>'OR - PPG'!B44</f>
        <v/>
      </c>
      <c r="C41">
        <f>'OR - PPG'!D44</f>
        <v>40</v>
      </c>
      <c r="D41" t="str">
        <f>'OR - PPG'!E44</f>
        <v/>
      </c>
      <c r="E41" s="28"/>
      <c r="F41" s="28"/>
      <c r="G41" s="28"/>
      <c r="H41" s="28"/>
      <c r="I41" s="28"/>
      <c r="J41" s="28"/>
      <c r="K41" s="28"/>
      <c r="L41" s="28"/>
      <c r="M41" s="28"/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PI - PPG</vt:lpstr>
      <vt:lpstr>OR - PPG</vt:lpstr>
      <vt:lpstr>E&amp;P - PPG</vt:lpstr>
      <vt:lpstr>PROD TECN</vt:lpstr>
      <vt:lpstr>INSERÇÃO</vt:lpstr>
      <vt:lpstr>QUALIS 2011-2012</vt:lpstr>
      <vt:lpstr>GLOSA</vt:lpstr>
      <vt:lpstr>REVALIDAÇÕES</vt:lpstr>
      <vt:lpstr>CONSULTORIA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Rodacki</dc:creator>
  <cp:lastModifiedBy>Andre Rodacki</cp:lastModifiedBy>
  <dcterms:created xsi:type="dcterms:W3CDTF">2012-04-24T13:44:07Z</dcterms:created>
  <dcterms:modified xsi:type="dcterms:W3CDTF">2012-09-25T00:19:03Z</dcterms:modified>
</cp:coreProperties>
</file>